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16380" windowHeight="7650" tabRatio="864" firstSheet="21" activeTab="21"/>
  </bookViews>
  <sheets>
    <sheet name="Module2" sheetId="1" state="hidden" r:id="rId1"/>
    <sheet name="Module3" sheetId="2" state="hidden" r:id="rId2"/>
    <sheet name="Strona tytułowa" sheetId="3" state="hidden" r:id="rId3"/>
    <sheet name="Wprowadzenie" sheetId="4" state="hidden" r:id="rId4"/>
    <sheet name="RZIS-por." sheetId="5" state="hidden" r:id="rId5"/>
    <sheet name="Spr.z Przepływu" sheetId="6" state="hidden" r:id="rId6"/>
    <sheet name="Zest.zmian w Kap.Własnym" sheetId="7" state="hidden" r:id="rId7"/>
    <sheet name="noty akt trwałe" sheetId="8" state="hidden" r:id="rId8"/>
    <sheet name="noty akt obrot" sheetId="9" state="hidden" r:id="rId9"/>
    <sheet name="noty pasywa" sheetId="10" state="hidden" r:id="rId10"/>
    <sheet name="noty rachunek" sheetId="11" state="hidden" r:id="rId11"/>
    <sheet name="noty CF" sheetId="12" state="hidden" r:id="rId12"/>
    <sheet name="noty pozostałe" sheetId="13" state="hidden" r:id="rId13"/>
    <sheet name="noty instrumenty" sheetId="14" state="hidden" r:id="rId14"/>
    <sheet name="Podpisy" sheetId="15" state="hidden" r:id="rId15"/>
    <sheet name="Aktywa Obrotowe - Uzgodnienie" sheetId="16" state="hidden" r:id="rId16"/>
    <sheet name="Aktywa Trwałe - Uzgodnienie" sheetId="17" state="hidden" r:id="rId17"/>
    <sheet name="Pasywa - Uzgodnienie" sheetId="18" state="hidden" r:id="rId18"/>
    <sheet name="RZiS-kalk - Uzgodnienie" sheetId="19" state="hidden" r:id="rId19"/>
    <sheet name="RZIS-por. - Uzgodnienie" sheetId="20" state="hidden" r:id="rId20"/>
    <sheet name="Module1" sheetId="21" state="hidden" r:id="rId21"/>
    <sheet name="Skrócony bilans" sheetId="22" r:id="rId22"/>
    <sheet name="RZiS" sheetId="23" r:id="rId23"/>
    <sheet name="Zmiany w kap. wlasnym" sheetId="24" r:id="rId24"/>
    <sheet name="Rachunek przepływów pieniężnych" sheetId="25" r:id="rId25"/>
  </sheets>
  <definedNames>
    <definedName name="comment">#REF!</definedName>
    <definedName name="nota1">'noty akt trwałe'!$7:$38</definedName>
    <definedName name="nota10">'noty akt trwałe'!$130:$137</definedName>
    <definedName name="nota11">'noty akt trwałe'!$139:$151</definedName>
    <definedName name="nota12">'noty akt trwałe'!$152:$164</definedName>
    <definedName name="nota13">'noty akt trwałe'!$166:$175</definedName>
    <definedName name="nota14">'noty akt obrot'!$4:$25</definedName>
    <definedName name="nota15">'noty akt obrot'!$28:$51</definedName>
    <definedName name="nota16">'noty akt obrot'!#REF!</definedName>
    <definedName name="nota17">'noty akt obrot'!$53:$64</definedName>
    <definedName name="nota18">'noty pasywa'!$5:$14</definedName>
    <definedName name="nota19">'noty pasywa'!$17:$44</definedName>
    <definedName name="nota2">'noty akt trwałe'!$39:$70</definedName>
    <definedName name="nota20">'noty pasywa'!$46:$57</definedName>
    <definedName name="nota21">'noty pasywa'!$59:$71</definedName>
    <definedName name="nota22">'noty pasywa'!$73:$85</definedName>
    <definedName name="nota23">'noty pasywa'!$88:$99</definedName>
    <definedName name="nota24">'noty pasywa'!$101:$124</definedName>
    <definedName name="nota25">'noty pasywa'!$127:$138</definedName>
    <definedName name="nota26">'noty pasywa'!$140:$160</definedName>
    <definedName name="nota27">'noty pasywa'!$162:$199</definedName>
    <definedName name="nota28">'noty rachunek'!$4:$31</definedName>
    <definedName name="nota29">'noty rachunek'!$33:$50</definedName>
    <definedName name="nota3">'noty akt trwałe'!$73:$75</definedName>
    <definedName name="nota30">'noty rachunek'!$52:$71</definedName>
    <definedName name="nota31">'noty rachunek'!$73:$92</definedName>
    <definedName name="nota32">'noty rachunek'!$94:$105</definedName>
    <definedName name="nota33">'noty rachunek'!$106:$113</definedName>
    <definedName name="nota34">'noty rachunek'!$115:$191</definedName>
    <definedName name="nota35">'noty rachunek'!$194:$223</definedName>
    <definedName name="nota36">'noty rachunek'!$225:$253</definedName>
    <definedName name="nota37">'noty rachunek'!$256:$267</definedName>
    <definedName name="nota38">'noty CF'!$7:$79</definedName>
    <definedName name="nota39">'noty pozostałe'!$4:$7</definedName>
    <definedName name="nota4">'noty akt trwałe'!$77:$83</definedName>
    <definedName name="nota40">'noty pozostałe'!$9:$30</definedName>
    <definedName name="nota41">'noty pozostałe'!$32:$38</definedName>
    <definedName name="nota42">'noty pozostałe'!$39:$46</definedName>
    <definedName name="nota43">'noty pozostałe'!$48:$65</definedName>
    <definedName name="nota44">'noty pozostałe'!$67:$75</definedName>
    <definedName name="nota45">'noty pozostałe'!$78:$91</definedName>
    <definedName name="nota46">'noty pozostałe'!$93:$106</definedName>
    <definedName name="nota47">'noty pozostałe'!$108:$121</definedName>
    <definedName name="nota48">'noty pozostałe'!$123:$136</definedName>
    <definedName name="nota49">'noty pozostałe'!$138:$160</definedName>
    <definedName name="nota5">'noty akt trwałe'!#REF!</definedName>
    <definedName name="nota50">'noty pozostałe'!$162:$184</definedName>
    <definedName name="nota51">'noty pozostałe'!$186:$193</definedName>
    <definedName name="nota52">'noty pozostałe'!$195:$214</definedName>
    <definedName name="nota53">'noty pozostałe'!$216:$219</definedName>
    <definedName name="nota54">'noty pozostałe'!$220:$223</definedName>
    <definedName name="nota55">'noty pozostałe'!$225:$228</definedName>
    <definedName name="nota56">'noty pozostałe'!$230:$233</definedName>
    <definedName name="nota57">'noty pozostałe'!$235:$238</definedName>
    <definedName name="nota58">'noty pozostałe'!$240:$243</definedName>
    <definedName name="nota59">'noty pozostałe'!$245:$254</definedName>
    <definedName name="nota6">'noty akt trwałe'!#REF!</definedName>
    <definedName name="nota60">'noty instrumenty'!$4:$16</definedName>
    <definedName name="nota61">'noty instrumenty'!$18:$21</definedName>
    <definedName name="nota62">'noty instrumenty'!$23:$39</definedName>
    <definedName name="nota63">'noty instrumenty'!$41:$52</definedName>
    <definedName name="nota64">'noty instrumenty'!$54:$56</definedName>
    <definedName name="nota65">'noty instrumenty'!$59:$70</definedName>
    <definedName name="nota66">'noty instrumenty'!$72:$75</definedName>
    <definedName name="nota67">'noty instrumenty'!$76:$79</definedName>
    <definedName name="nota68">'noty instrumenty'!$80:$82</definedName>
    <definedName name="nota7">'noty akt trwałe'!#REF!</definedName>
    <definedName name="nota8">'noty akt trwałe'!$84:$98</definedName>
    <definedName name="nota9">'noty akt trwałe'!$100:$128</definedName>
    <definedName name="_xlnm.Print_Area" localSheetId="8">'noty akt obrot'!$A$4:$G$63</definedName>
    <definedName name="_xlnm.Print_Area" localSheetId="7">'noty akt trwałe'!$A$4:$J$174</definedName>
    <definedName name="_xlnm.Print_Area" localSheetId="11">'noty CF'!$A$6:$G$79</definedName>
    <definedName name="_xlnm.Print_Area" localSheetId="13">'noty instrumenty'!$A$4:$H$97</definedName>
    <definedName name="_xlnm.Print_Area" localSheetId="9">'noty pasywa'!$A$5:$H$199</definedName>
    <definedName name="_xlnm.Print_Area" localSheetId="12">'noty pozostałe'!$A$4:$H$255</definedName>
    <definedName name="_xlnm.Print_Area" localSheetId="10">'noty rachunek'!$A$4:$H$266</definedName>
    <definedName name="_xlnm.Print_Area" localSheetId="18">'RZiS-kalk - Uzgodnienie'!$A$1:$E$159</definedName>
    <definedName name="_xlnm.Print_Area" localSheetId="5">'Spr.z Przepływu'!$A$1:$E$84</definedName>
    <definedName name="_xlnm.Print_Area" localSheetId="2">'Strona tytułowa'!$A$1:$I$68</definedName>
    <definedName name="_xlnm.Print_Area" localSheetId="3">'Wprowadzenie'!$A$3:$G$199</definedName>
    <definedName name="_xlnm.Print_Area" localSheetId="6">'Zest.zmian w Kap.Własnym'!$A$4:$D$129</definedName>
    <definedName name="OLE_LINK1">'Wprowadzenie'!$A$50</definedName>
    <definedName name="_xlnm.Print_Titles" localSheetId="15">'Aktywa Obrotowe - Uzgodnienie'!$1:$3</definedName>
    <definedName name="_xlnm.Print_Titles" localSheetId="16">'Aktywa Trwałe - Uzgodnienie'!$1:$3</definedName>
    <definedName name="_xlnm.Print_Titles" localSheetId="8">'noty akt obrot'!$1:$3</definedName>
    <definedName name="_xlnm.Print_Titles" localSheetId="7">'noty akt trwałe'!$1:$3</definedName>
    <definedName name="_xlnm.Print_Titles" localSheetId="11">'noty CF'!$1:$3</definedName>
    <definedName name="_xlnm.Print_Titles" localSheetId="13">'noty instrumenty'!$1:$3</definedName>
    <definedName name="_xlnm.Print_Titles" localSheetId="9">'noty pasywa'!$1:$3</definedName>
    <definedName name="_xlnm.Print_Titles" localSheetId="12">'noty pozostałe'!$1:$3</definedName>
    <definedName name="_xlnm.Print_Titles" localSheetId="10">'noty rachunek'!$1:$3</definedName>
    <definedName name="_xlnm.Print_Titles" localSheetId="17">'Pasywa - Uzgodnienie'!$1:$3</definedName>
    <definedName name="_xlnm.Print_Titles" localSheetId="18">'RZiS-kalk - Uzgodnienie'!$1:$3</definedName>
    <definedName name="_xlnm.Print_Titles" localSheetId="19">'RZIS-por. - Uzgodnienie'!$1:$3</definedName>
    <definedName name="_xlnm.Print_Titles" localSheetId="5">'Spr.z Przepływu'!$1:$8</definedName>
    <definedName name="_xlnm.Print_Titles" localSheetId="3">'Wprowadzenie'!$1:$2</definedName>
    <definedName name="_xlnm.Print_Titles" localSheetId="6">'Zest.zmian w Kap.Własnym'!$1:$3</definedName>
  </definedNames>
  <calcPr fullCalcOnLoad="1" fullPrecision="0"/>
</workbook>
</file>

<file path=xl/sharedStrings.xml><?xml version="1.0" encoding="utf-8"?>
<sst xmlns="http://schemas.openxmlformats.org/spreadsheetml/2006/main" count="2307" uniqueCount="946">
  <si>
    <t>Aktywa finansowe nie zakwalifikowane do powyższych kategorii zaliczane są do aktywów finansowych dostępnych do sprzedaży.</t>
  </si>
  <si>
    <t xml:space="preserve">Aktywa finansowe dostępne do sprzedaży wycenia się w wartości godziwej zaś skutki przeszacowania zalicza się odpowiednio do przychodów lub kosztów finansowych okresu sprawozdawczego. </t>
  </si>
  <si>
    <t>Przekwalifikowania aktywów finansowych</t>
  </si>
  <si>
    <t>Aktywa finansowe przeznaczone do obrotu wycenia się w wartości godziwej na dzień przekwalifikowania do innej kategorii aktywów finansowych. Wartość godziwa na dzień przekwalifikowania staje się odpowiednio nowo ustaloną ceną nabycia lub skorygowaną ceną nabycia. Zyski lub straty z przeszacowania aktywów finansowych poddanych przekwalifikowaniu ujęte do tej pory jako przychody lub koszty finansowe pozostają w rachunku zysków i strat.</t>
  </si>
  <si>
    <t>Aktywa finansowe zaliczone do utrzymywanych do terminu wymagalności, na dzień przekwalifikowania ich w całości lub części do kategorii aktywów finansowych dostępnych do sprzedaży, wycenia się w wartości godziwej. Skutki przeszacowania ustalone jako różnica między wynikającą z ksiąg rachunkowych wartością w skorygowanych cenach nabycia a wartością godziwą zalicza się odpowiednio do przychodów lub kosztów finansowych okresu sprawozdawczego .</t>
  </si>
  <si>
    <t>Zobowiązania finansowe</t>
  </si>
  <si>
    <t>Zobowiązania finansowe przeznaczone do obrotu, w tym w szczególności instrumenty pochodne o ujemnej wartości godziwej, które nie zostały wyznaczone jako instrumenty zabezpieczające, wykazywane są w wartości godziwej, zaś zyski i straty wynikające z ich wyceny ujmowane są bezpośrednio w rachunku zysków i strat.</t>
  </si>
  <si>
    <t>Zobowiązania finansowe przeznaczone do sprzedaży w okresie do 3 miesięcy, wycenia się według wartości rynkowej lub inaczej określonej wartości godziwej.</t>
  </si>
  <si>
    <t>Pozostałe zobowiązania finansowe wycenia się według skorygowanej ceny nabycia, tj. zamortyzowanego kosztu przy zastosowaniu metody efektywnej stopy procentowej.</t>
  </si>
  <si>
    <t>Wszystkie zobowiązania finansowe wprowadza się do ksiąg rachunkowych pod datą zawarcia kontraktu.</t>
  </si>
  <si>
    <t>Zmiana stanu zapasów wynika z następujących pozycji:</t>
  </si>
  <si>
    <t>bilansowa zmiana stanu zapasów</t>
  </si>
  <si>
    <t>wartość zapasów przeniesiona do środków trwałych (ze znakiem "+")</t>
  </si>
  <si>
    <t>wartość środków trwałych przeniesiona do zapasów (ze znakiem "-")</t>
  </si>
  <si>
    <t>wartość zapasów przejęta w wyniku objęcia kontroli (stan zapasów jednostki zależnej na dzień objęcia kontroli ze znakiem "-")</t>
  </si>
  <si>
    <t>wartość zapasów wyłączona w wyniku utraty kontroli (stan zapasów jednostki zależnej na dzień utraty kontroli ze znakiem "+")</t>
  </si>
  <si>
    <t>Zmiana należności wynika z następujących pozycji:</t>
  </si>
  <si>
    <t>zmiana stanu należności krótkoterminowych wynikająca z bilansu</t>
  </si>
  <si>
    <t>korekta o dopłaty do kapitału</t>
  </si>
  <si>
    <t>korekta o zmianę stanu należności z tytułu zbycia rzeczowych aktywów trwałych</t>
  </si>
  <si>
    <t>korekta o zmianę stanu należności z tytułu zbycia inwestycji niefinansowych</t>
  </si>
  <si>
    <t>korekta o zmianę stanu należności z tytułu zbycia inwestycji finansowych</t>
  </si>
  <si>
    <t>stan należności przejęty w wyniku objęcia kontroli (stan należności jednostki zależnej na dzień objęcia kontroli ze znakiem "-")</t>
  </si>
  <si>
    <t>stan należności wyłączony w wyniku utraty kontroli (stan należności jednostki zależnej na dzień utraty kontroli ze znakiem "+")</t>
  </si>
  <si>
    <t>Zmiana stanu zobowiązań krótkoterminowych, z wyjątkiem pożyczek i kredytów, wynika z następujących pozycji:</t>
  </si>
  <si>
    <t>zmiana stanu zobowiązań krótkoterminowych wynikająca z bilansu</t>
  </si>
  <si>
    <t>korekta o spłacony kredyt</t>
  </si>
  <si>
    <t>korekta z tytułu kompensaty dopłat i zobowiązań</t>
  </si>
  <si>
    <t>korekta o zmianę zobowiązania z tyt. niewypłaconej dywidendy</t>
  </si>
  <si>
    <t>korekta o zmianę stanu zobowiązań z tytułu nabycia rzeczowych aktywów trwałych</t>
  </si>
  <si>
    <t>korekta o zmianę stanu zobowiązań z tytułu nabycia aktywów finansowych</t>
  </si>
  <si>
    <t>stan zobowiązań operacyjnych przejęty w wyniku objęcia kontroli (stan zobowiązań jednostki zależnej na dzień objęcia kontroli ze znakiem "-")</t>
  </si>
  <si>
    <t>stan zobowiązań opeacyjnych wyłączony w wyniku utraty kontroli (stan zobowiązań jednostki zależnej na dzień utraty kontroli ze znakiem "+")</t>
  </si>
  <si>
    <t>Na wartość pozycji "inne korekty" składają się:</t>
  </si>
  <si>
    <t>1)  Z jednostkami powiązanymi</t>
  </si>
  <si>
    <t>NIE WYSTĄPIŁY</t>
  </si>
  <si>
    <t>5. Dodatkowe informacje i objaśnienia od str. ...............… do ………………….</t>
  </si>
  <si>
    <t>Sprawozdanie finansowe przedstawił Zarząd Spółki</t>
  </si>
  <si>
    <t>1. ………………………………………</t>
  </si>
  <si>
    <t>2. …………………………...………….</t>
  </si>
  <si>
    <t>3. ………………………......…………..</t>
  </si>
  <si>
    <t>Sporządzono:</t>
  </si>
  <si>
    <t>………………………………………, dnia ……………………………..</t>
  </si>
  <si>
    <t xml:space="preserve">PROSIMY WYPEŁNIĆ WYŁĄCZNIE POLA ZAZNACZONE NA NIEBIESKO. </t>
  </si>
  <si>
    <t>ZAPASY</t>
  </si>
  <si>
    <t>Nazwa konta</t>
  </si>
  <si>
    <t>Nr konta</t>
  </si>
  <si>
    <t>Bilans Otwarcia</t>
  </si>
  <si>
    <t>Wn</t>
  </si>
  <si>
    <t>Ma</t>
  </si>
  <si>
    <t>SUMA SALD</t>
  </si>
  <si>
    <t>Zgodność</t>
  </si>
  <si>
    <t>NALEŻNOŚCI KRÓTKOTERMINOWE</t>
  </si>
  <si>
    <t>Z tytułu dostaw i usług</t>
  </si>
  <si>
    <t>Z tytułu podatków i ZUS</t>
  </si>
  <si>
    <t>INWESTYCJE KRÓTKOTERMINOWE</t>
  </si>
  <si>
    <t>KRÓTKOTERMINOWE ROZLICZENIA MIĘDZYOKRESOWE</t>
  </si>
  <si>
    <t>WARTOŚCI NIEMATERIALNE I PRAWNE</t>
  </si>
  <si>
    <t>RZECZOWE AKTYWA TRWAŁE</t>
  </si>
  <si>
    <t>NALEŻNOŚCI DŁUGOTERMINOWE</t>
  </si>
  <si>
    <t>INWESTYCJE DŁUGOTERMINOWE</t>
  </si>
  <si>
    <t>DŁUGOTERMINOWE ROZLICZENIA MIĘDZYOKRESOWE</t>
  </si>
  <si>
    <t>REZERWY</t>
  </si>
  <si>
    <t>ZOBOWIĄZANIA</t>
  </si>
  <si>
    <t>Finansowe</t>
  </si>
  <si>
    <t>Z tytułu podatków, ceł i ubezpieczeń</t>
  </si>
  <si>
    <t>ROZLICZENIA MIĘDZYOKRESOWE</t>
  </si>
  <si>
    <t>PRZYCHODY ZE SPRZEDAŻY PRODUKTÓW, TOWARÓW I MATERIAŁÓW</t>
  </si>
  <si>
    <t>KOSZT SPRZEDANYCH PRODUKTÓW, TOWARÓW I MATERIAŁÓW</t>
  </si>
  <si>
    <t>KOSZTY SPRZEDAŻY</t>
  </si>
  <si>
    <t>KOSZTY OGÓLNEGO ZARZĄDU</t>
  </si>
  <si>
    <t>POZOSTAŁE PRZYCHODY OPERACYJNE</t>
  </si>
  <si>
    <t>POZOSTAŁE KOSZTY OPERACYJNE</t>
  </si>
  <si>
    <t>PRZYCHODY FINANSOWE</t>
  </si>
  <si>
    <t>KOSZTY FINANSOWE</t>
  </si>
  <si>
    <t>ZDARZENIA NADZWYCZAJNE</t>
  </si>
  <si>
    <t>PRZYCHODY NETTO ZE SPRZEDAŻY I ZRÓWNANE Z NIMI</t>
  </si>
  <si>
    <t>KOSZTY DZIAŁALNOŚCI OPERACYJNEJ</t>
  </si>
  <si>
    <t>Wartości niematerialne i prawne ujmuje się w księgach według cen ich nabycia lub kosztów poniesionych na ich wytworzenie i umarzane  metodą liniową.</t>
  </si>
  <si>
    <t>bilans sporządzony na dzień 31 grudnia 2012 r., który po stronie aktywów i pasywów wykazuje sumę  15 108 tys. złotych;</t>
  </si>
  <si>
    <t>rachunek zysków i strat za okres od 1 stycznia 2012 r. do 31 grudnia 2012 r. wykazujący zysk netto w kwocie  2  780 tys. złotych;</t>
  </si>
  <si>
    <t>zestawienie zmian w kapitale własnym za okres od 1 stycznia 2012 r. do 31 grudnia 2012 r. wykazujące zmniejszenie/zwiększenie stanu kapitału własnego o kwotę 2 780 tys. złotych;</t>
  </si>
  <si>
    <t xml:space="preserve">Katowice </t>
  </si>
  <si>
    <t>Wartość godziwa aktywów finansowych przeznaczonych do obrotu takich jak: akcje spółek notowanych na rynku regulowanym  ustalana jest w drodze:</t>
  </si>
  <si>
    <t>Sprawozdanie finansowe sporządzono za okres od 01.01.2012 r. do 31.12.2012 r., a dane porównawcze obejmują okres od 01.01.2011 r. do 31.12.2011 r.</t>
  </si>
  <si>
    <t>• wyceny instrumentu finansowego po cenie ustalonej na aktywnym rynku regulowanym, na którym następuje publiczny obrót instrumentami finansowymi, zaś informacje o tej cenie są ogólnie dostępne.</t>
  </si>
  <si>
    <r>
      <t xml:space="preserve">Wartość bilansowa instrumentów finansowych wycenianych w wartości godziwej wynosi 4 174 </t>
    </r>
    <r>
      <rPr>
        <sz val="12"/>
        <rFont val="Arial"/>
        <family val="2"/>
      </rPr>
      <t xml:space="preserve"> tys. zł.  Skutki wyceny bilansowej zostały zaliczone odpowiednio </t>
    </r>
    <r>
      <rPr>
        <sz val="12"/>
        <color indexed="8"/>
        <rFont val="Arial"/>
        <family val="2"/>
      </rPr>
      <t xml:space="preserve"> do przychodów i kosztów finansowych okresu sprawozdawczego :  przychody kwota 365 ty. zł i koszty  548 tys. zł.</t>
    </r>
  </si>
  <si>
    <t xml:space="preserve">Przeszacowanie </t>
  </si>
  <si>
    <t>inwestycji</t>
  </si>
  <si>
    <t>inne koszty niepodatkowae</t>
  </si>
  <si>
    <t>rezerwa premia</t>
  </si>
  <si>
    <t>rezerwa badanie</t>
  </si>
  <si>
    <t>różnice kursowe</t>
  </si>
  <si>
    <t>wycena Plast Box</t>
  </si>
  <si>
    <t>zus 12/2012</t>
  </si>
  <si>
    <t>rezerwa Sobet</t>
  </si>
  <si>
    <t>1) róznice kursowe</t>
  </si>
  <si>
    <t>wycena MK Kuchar</t>
  </si>
  <si>
    <t>3) przeszacowanie inwestycji</t>
  </si>
  <si>
    <t>b) Podstawowe wskaźniki ekonomiczno - finansowe, charakteryzujące działalność jednostek powiązanych w danym i ubiegłym roku obrotowym:</t>
  </si>
  <si>
    <t>Aktywa z tyt.odroczonego podatku dochodowego</t>
  </si>
  <si>
    <t xml:space="preserve">NIE </t>
  </si>
  <si>
    <t>WYSTĄPIŁY</t>
  </si>
  <si>
    <t>Mr Kuchar S.A</t>
  </si>
  <si>
    <t>Mr Kuchar S.A , Turyńska 101, 43-100 Tychy</t>
  </si>
  <si>
    <t>Mr Kuchar S.A Turyńska 101, Tychy</t>
  </si>
  <si>
    <t>46 75 Z Sprzedaz hurtowa wyrobów chemicznych</t>
  </si>
  <si>
    <t>20 59 Z Produkcja pozostałych wyrobów chemicznych</t>
  </si>
  <si>
    <t>64 99 Z Pozostała finansowa działalność usługowa</t>
  </si>
  <si>
    <t>64 91 Z Leasing finansowy</t>
  </si>
  <si>
    <t>Rubicon Partners NFI S.A</t>
  </si>
  <si>
    <t>Spólka posiadała 42,82% udziałów w kapitale zakładowym</t>
  </si>
  <si>
    <t>Kapitał własny, w tyś. złw tym:</t>
  </si>
  <si>
    <t xml:space="preserve">Kapitał podstawowy w tys zł </t>
  </si>
  <si>
    <t>Rubicon Partners NFI S.A Emilii Plater 53, Warszawa</t>
  </si>
  <si>
    <t>Przychody ze sprzedaży produktów, towarów i materiałów ujmuje się w rachunku zysków i strat, gdy korzyści wynikające z praw własności do produktów, towarów i materiałów przekazano nabywcy</t>
  </si>
  <si>
    <t>Zgodnie z ustawą z dnia 29 września 1994 roku o rachunkowości, Zarząd Spółki zapewnił sporządzenie rocznego sprawozdania finansowego, przedstawiającego rzetelnie i jasno wszystkie informacje istotne dla oceny sytuacji majątkowej i finansowej na dzień 31-12-2012 jak też jej wyniku finansowego za rok obrotowy od 01-01-2012 do 31-12-2012. Przy sporządzeniu sprawozdania finansowego Zarząd Spółki zapewnił wybór właściwych zasad wyceny oraz sporządzenia sprawozdania finansowego.</t>
  </si>
  <si>
    <t xml:space="preserve">
Zarząd stosuje politykę kredytową, zgodnie z którą ekspozycja na ryzyko kredytowe jest monitorowana na bieżąco. Ocena wiarygodności kredytowej jest przeprowadzana w stosunku do wszystkich klientów wymagających kredytowania powyżej określonej kwoty. Na dzień bilansowy nie występowała znacząca koncentracja ryzyka kredytowego wynikającego z działalności handlowej.
Spółka jest narażona na ryzyko kredytowe również w związku ze swoją działalnością finansową – udzielaniem pożyczek, leasingu oraz faktoringu. Szczególnie wnikliwej analizie poddawani są potencjalni pożyczkobiorcy. W przypadku zawarcia umowy ich kondycja  monitowana jest na bieżąco. Zarząd przywiązuje dużą wagę do zabezpieczenia transakcji finansowych. Zgodnie z procedurami zabezpieczenia w takich transakcja stanowią: weksle, notarialne poddanie się egzekucji z art. 777 kpc, hipoteka, cesja wierzytelności.
</t>
  </si>
  <si>
    <t>Odpis aktualizujacy Sobet utworzony 2012</t>
  </si>
  <si>
    <t>W okresie  objętym sprawozdaniem Spółka nie udzielała pożyczek i podobnych świadczeń osobom wchodzącym w skład organów zarządzających, nadzorujących lub administrujących Spółki.</t>
  </si>
  <si>
    <t>aktualizacja wyceny inwestycji -akcje Mr Kuchar</t>
  </si>
  <si>
    <t>aktualizacja wyceny inwestycji -akcje Plast Box</t>
  </si>
  <si>
    <t>aktualizacja z roku poprzedniego</t>
  </si>
  <si>
    <t>aktualizacja wart.inwestycji nieruchomość gruntowa</t>
  </si>
  <si>
    <t>część odsetkowa</t>
  </si>
  <si>
    <t xml:space="preserve">Art. 57 pkt.1  ustawy o rachunkowości </t>
  </si>
  <si>
    <t>W roku 2012 Spółka dokonała przeszacowania inwestycji długotermionowej -nieruchomość gruntowa- zgodnie z operatem szacunkowym wykonanym na zlecenie Spółki przez uprawnionego rzeczoznawcę majątkowego. Z tego tytułu Spółka  za rok badany  w pozycji pozostałe  przychody operacyjne ujęła kwotę 617 tyś. zł. Zapis ten był podstawą utworzenia rezerwy z tytułu odroczonego podatku dochodowego w wysokosci  117 230,00 zł. Uchwałą Zarządu podjęto decyzję o utworzeniu odpisu aktualizującego inewstycje krótkoterminowe- pożyczka dla firmy Sobet S.A. Utworzony odpis aktualizujący w wysokosci 431 518,03 zł został ujęty w kosztach finansowych roku sprawozdawczego, wykazany w rachunku zysków i strat w pozycji aktualizacja wartosci inwestycji. Aktualizacja ta  została utworzona biorąc pod uwagę zasadę ostrożności oraz toczacy się proces egzekucji należności.</t>
  </si>
  <si>
    <t>Rachunkowość zabezpieczeń</t>
  </si>
  <si>
    <t>Rachunkowość zabezpieczeń jest stosowana wyłącznie, jeżeli spełnione zostały następujące wymagania:</t>
  </si>
  <si>
    <t>-  przed rozpoczęciem zabezpieczenia sporządzona została formalna dokumentacja,</t>
  </si>
  <si>
    <t>- planowana transakcja poddawana zabezpieczeniu jest wysoce prawdopodobna, a z jej charakterystyki wynika, że jest zagrożona zmianami w przepływach pieniężnych, które mogą wpłynąć na wynik finansowy Spółki,</t>
  </si>
  <si>
    <t xml:space="preserve">- efektywność zabezpieczenia może być wiarygodnie zmierzona, na podstawie wiarygodnie ustalonej wartości godziwej zabezpieczanej pozycji lub przepływów pieniężnych z nią związanych oraz wartości godziwej instrumentu zabezpieczającego, </t>
  </si>
  <si>
    <t>-  w okresie sprawozdawczym efektywność zabezpieczenia jest mierzona bieżąco i utrzymuje się na wysokim poziomie, a także nie różni się istotnie od założeń przyjętych w udokumentowanej strategii zarządzania ryzykiem.</t>
  </si>
  <si>
    <t xml:space="preserve">Instrumenty pochodne nie spełniające powyższych wymagań klasyfikowane są jako instrumenty finansowe przeznaczone do obrotu. </t>
  </si>
  <si>
    <t xml:space="preserve">Opis metod i istotnych założeń przyjętych do ustalenia wartości godziwej aktywów i zobowiązań finansowych wycenianych w takiej wartości </t>
  </si>
  <si>
    <t>Za wartość godziwą przyjmuje się kwotę, za jaką dany składnik aktywów mógłby zostać wymieniony, a zobowiązanie uregulowane na warunkach transakcji rynkowej, pomiędzy zainteresowanymi i dobrze poinformowanymi stronami.</t>
  </si>
  <si>
    <t>AKTYWA</t>
  </si>
  <si>
    <t>Nota</t>
  </si>
  <si>
    <t>A.</t>
  </si>
  <si>
    <t>AKTYWA TRWAŁE</t>
  </si>
  <si>
    <t>I.</t>
  </si>
  <si>
    <t>Inne wartości niematerialne i prawne</t>
  </si>
  <si>
    <t>Zaliczki na wartości niematerialne i prawne</t>
  </si>
  <si>
    <t>II.</t>
  </si>
  <si>
    <t>Rzeczowe aktywa trwałe</t>
  </si>
  <si>
    <t>Środki trwałe w budowie</t>
  </si>
  <si>
    <t>Zaliczki na środki trwałe w budowie</t>
  </si>
  <si>
    <t xml:space="preserve">III. </t>
  </si>
  <si>
    <t>Od jednostek powiązanych</t>
  </si>
  <si>
    <t>Od pozostałych jednostek</t>
  </si>
  <si>
    <t>IV.</t>
  </si>
  <si>
    <t>Inwestycje długoterminowe</t>
  </si>
  <si>
    <t>Nieruchomości</t>
  </si>
  <si>
    <t>Długoterminowe aktywa finansowe</t>
  </si>
  <si>
    <t>Inne inwestycje długoterminowe</t>
  </si>
  <si>
    <t>V.</t>
  </si>
  <si>
    <t>Długoterminowe rozliczenia międzyokresowe</t>
  </si>
  <si>
    <t>B.</t>
  </si>
  <si>
    <t>AKTYWA OBROTOWE</t>
  </si>
  <si>
    <t>Materiały</t>
  </si>
  <si>
    <t>Półprodukty i produkty w toku</t>
  </si>
  <si>
    <t>Produkty gotowe</t>
  </si>
  <si>
    <t>Towary</t>
  </si>
  <si>
    <t>Zaliczki na dostawy</t>
  </si>
  <si>
    <t>2)  Przez osobę, która jest członkiem organu zarządzającego, nadzorującego lub administracyjnego jednostki lub jednostki z nią powiązanej</t>
  </si>
  <si>
    <t>3)  Przez osobę, która jest małżonkiem lub osobą faktycznie pozostającą we wspólnym pożyciu, krewnym lub powinowatym do drugiego stopnia, przysposobionym, osobą związaną z tytułu opieki lub kurateli w stosunku do której z osób będących członkami organu zarządzającego, nadzorującego lub administracyjnego jednostki lub jednostki z nią powiązanej</t>
  </si>
  <si>
    <t>4)  Przez jednostkę kontrolowaną, współ kontrolowaną lub inną jednostkę, na którą znaczący wpływ wywiera lub posiada w niej znaczącą ilość głosów, bezpośrednio albo pośrednio osoba, o której mowa w pkt 2 i 3</t>
  </si>
  <si>
    <t>5)  Przez jednostkę realizującą program świadczeń pracowniczych po okresie zatrudnienia, skierowany do pracowników jednostki lub innej jednostki będącej jednostką powiązaną w stosunku do tej jednostki</t>
  </si>
  <si>
    <t>Grupy zawodowe</t>
  </si>
  <si>
    <t>Pracownicy produkcyjni</t>
  </si>
  <si>
    <t>Pracownicy nieprodukcyjni</t>
  </si>
  <si>
    <t>Organy zarządzające</t>
  </si>
  <si>
    <t>Organy administrujące</t>
  </si>
  <si>
    <t>Organy nadzorujące</t>
  </si>
  <si>
    <t>udzielone członkom organów zarządzających</t>
  </si>
  <si>
    <t>udzielone członkom organów administrujących</t>
  </si>
  <si>
    <t>udzielone członkom organów nadzorujących</t>
  </si>
  <si>
    <t>Inne świadczenia o podobnym charakterze</t>
  </si>
  <si>
    <t>Obowiązkowe badania rocznego sprawozdania finansowego</t>
  </si>
  <si>
    <t>Inne usługi poświadczające</t>
  </si>
  <si>
    <t>Usługi doradztwa podatkowego</t>
  </si>
  <si>
    <t>Pozostałe usługi</t>
  </si>
  <si>
    <t>Wpływy na sumę bilansową</t>
  </si>
  <si>
    <t>Wpływy na wynik lat poprzednich</t>
  </si>
  <si>
    <t>NIE WYSTAPIŁY</t>
  </si>
  <si>
    <t>Wpływ na wynik roku bieżącego</t>
  </si>
  <si>
    <t>Wartość w roku poprzedzającym</t>
  </si>
  <si>
    <t>Wartość po doprowadzeniu do porównywalności</t>
  </si>
  <si>
    <t>1)  Połączenie zostało rozliczone metodą nabycia:</t>
  </si>
  <si>
    <t xml:space="preserve">  nazwa (firma), opis przedmiotu działalności spółki przejętej:</t>
  </si>
  <si>
    <t xml:space="preserve"> liczba, wartość nominalna i rodzaj udziałów (akcji) wyemitowanych w celu połączenia:</t>
  </si>
  <si>
    <t>cena przejęcia, wartość aktywów netto według wartości godziwej spółki przejętej na dzień połączenia, wartość firmy lub ujemnej wartości i opis zasad jej amortyzacji:</t>
  </si>
  <si>
    <t>2)  Połączenie zostało rozliczone metodą łączenia udziałów:</t>
  </si>
  <si>
    <t>nazwy (firmy) i opis przedmiotu działalności spółek, które w wyniku połączenia zostały wykreślone z rejestru:</t>
  </si>
  <si>
    <t>liczba, wartość nominalna i rodzaj udziałów (akcji) wyemitowanych w celu połączenia:</t>
  </si>
  <si>
    <t>przychody i koszty, zyski i straty oraz zmiany w kapitałach własnych połączonych spółek za okres od początku roku obrotowego, w ciągu którego nastąpiło połączenie, do dnia połączenia:</t>
  </si>
  <si>
    <t>a) nazwa, zakres działalności wspólnego przedsięwzięcia</t>
  </si>
  <si>
    <t>b) procentowy udział we wspólnym przedsięwzięciu</t>
  </si>
  <si>
    <t>c) wspólnie kontrolowane rzeczowe składniki aktywów trwałych oraz wartości niematerialnych i prawnych</t>
  </si>
  <si>
    <t>d) zobowiązania własne zaciągnięte na potrzeby przedsięwzięcia</t>
  </si>
  <si>
    <t>e) zobowiązania wspólnie zaciągnięte na potrzeby przedsięwzięcia</t>
  </si>
  <si>
    <t>f) przychody uzyskane ze wspólnego przedsięwzięcia i koszty z nimi związane</t>
  </si>
  <si>
    <t>g) zobowiązania warunkowe i inwestycyjne dotyczące wspólnego przedsięwzięcia</t>
  </si>
  <si>
    <t>Należności</t>
  </si>
  <si>
    <t>Zobowiązania</t>
  </si>
  <si>
    <t>a) Podstawa prawna wraz z danymi uzasadniającymi odstąpienie od konsolidacji:</t>
  </si>
  <si>
    <t>Nazwa i siedziba</t>
  </si>
  <si>
    <t>Podstawa prawna</t>
  </si>
  <si>
    <t>Dane</t>
  </si>
  <si>
    <t>Nazwa i siedziba jednostki powiązanej</t>
  </si>
  <si>
    <t>Należne wpłaty na kapitał podstawowy</t>
  </si>
  <si>
    <t>Rok ubiegły</t>
  </si>
  <si>
    <t>Rok bieżący</t>
  </si>
  <si>
    <t xml:space="preserve">Stosownie do dyspozycji art.. 36a, ust. 1 (ustawy o rachunkowości) ............................. </t>
  </si>
  <si>
    <t>Stosownie do dyspozycji art.. 36a, ust. 2 (ustawy o rachunkowości) ......................</t>
  </si>
  <si>
    <t>Nie występuje niepewność co do możliwości kontynuowania działalności.</t>
  </si>
  <si>
    <t>Pozycja sprawozdawcza</t>
  </si>
  <si>
    <t>Rodzaj waluty</t>
  </si>
  <si>
    <t>Wartość kursu</t>
  </si>
  <si>
    <t>Nr tabeli</t>
  </si>
  <si>
    <t>Data</t>
  </si>
  <si>
    <t>Należności z tytułu dostaw</t>
  </si>
  <si>
    <t>EUR</t>
  </si>
  <si>
    <t>252/A/NPB/2012</t>
  </si>
  <si>
    <t>Zobowiązania z tytułu dostaw</t>
  </si>
  <si>
    <t>środki pieniężne na rachunkach bankowych</t>
  </si>
  <si>
    <t>Charakterystyka (ilość)</t>
  </si>
  <si>
    <t>Warunki i terminy wpływające na przyszłe przepływy pieniężne</t>
  </si>
  <si>
    <t>Aktywa finansowe przeznaczone do obrotu, w tym:</t>
  </si>
  <si>
    <t>- instrumenty pochodne</t>
  </si>
  <si>
    <t>AKCJE SPÓŁEK NOTOWANYCH NA GPW</t>
  </si>
  <si>
    <t>przeznaczone do zbycia w okresie 1 roku</t>
  </si>
  <si>
    <t>Środki pieniężne</t>
  </si>
  <si>
    <t>Zobowiązania finansowe przeznaczone do obrotu, w tym:</t>
  </si>
  <si>
    <t>Pozostałe zobowiązania finansowe</t>
  </si>
  <si>
    <t>Bilans otwarcia</t>
  </si>
  <si>
    <t>Skutki przeszacowania aktywów finansowych dostępnych do sprzedaży:</t>
  </si>
  <si>
    <t>- zyski lub straty z okresowej wyceny</t>
  </si>
  <si>
    <t>- kwoty przeszacowania odpisane w razie trwałej utraty wartości</t>
  </si>
  <si>
    <t>- zyski lub straty z wyceny ustalone na dzień przekwalifikowania aktywów do kategorii dostępnych do sprzedaży</t>
  </si>
  <si>
    <t>- kwoty rozliczone w przypadku zabezpieczania wartości godziwej oprocentowanego instrumentu finansowego</t>
  </si>
  <si>
    <t>- kwoty rozliczone w przypadku przekwalifikowania aktywów do kategorii utrzymywanych do terminu wymagalności</t>
  </si>
  <si>
    <t>- kwoty odpisane na dzień wyłączenia z ksiąg rachunkowych</t>
  </si>
  <si>
    <t>Okresowa wycena pozycji zabezpieczanych oraz instrumentów zabezpieczających w związku z zabezpieczeniem:</t>
  </si>
  <si>
    <t>- zmian w przepływach pieniężnych</t>
  </si>
  <si>
    <t>- udziałów w aktywach netto jednostek zagranicznych</t>
  </si>
  <si>
    <t>Ustalenie, przeszacowanie i odpisanie rezerw oraz aktywów z tytułu odroczonego podatku dochodowego</t>
  </si>
  <si>
    <t>Bilans zamknięcia</t>
  </si>
  <si>
    <t xml:space="preserve">Rodzaje instrumentów finansowych </t>
  </si>
  <si>
    <t>Wcześniej przypadający termin wykupu lub przeszacowania wartości</t>
  </si>
  <si>
    <t>Efektywna stopa procentowa</t>
  </si>
  <si>
    <t>Rodzaj ryzyka</t>
  </si>
  <si>
    <t>[W przypadku instrumentów finansowych o stałej stopie procentowej wyznaczonych jako wyceniane wedlug wartości godziwej przez wynik finansowy w pozycji rodzaj ryzyka należy wpisać "ryzyko zmiany wartości godziwej". W przypadku instrumentów finansowych o zmiennej stopie procentowej w kolumnie rodzaj ryzyka nalezy wpisać "ryzyko zmiany przepływów pieniężnych".]</t>
  </si>
  <si>
    <t>Odwrócenie uprzednio dokonanych odpisów aktualizujących</t>
  </si>
  <si>
    <t>Aktywa finansowe dostępne do sprzedaży, ze zmianami wartości godziwej ujmowanymi w kapitale z aktualizacji wyceny</t>
  </si>
  <si>
    <t>Utworzenie odpisów aktualizujących z tytułu trwałej utraty wartości</t>
  </si>
  <si>
    <t xml:space="preserve">[Jeżeli wartość godziwa aktywów finansowych zaliczonych do kategorii przeznaczonych do obrotu lub dostępnych do sprzedaży nie może być wiarygodnie zmierzona i dlatego wycenia się je w skorygowanej cenie nabycia, to w dodatkowych informacjach i objaśnieniach podaje się również ich wartość wykazaną w bilansie oraz przyczyny, dla których nie można wiarygodnie ustalić wartości godziwej tych aktywów, a także, o ile to możliwe, określa się granice przedziału, w którym wartość godziwa tych instrumentów może się zawierać.]
</t>
  </si>
  <si>
    <t>1.</t>
  </si>
  <si>
    <t>2.</t>
  </si>
  <si>
    <t>3.</t>
  </si>
  <si>
    <t>4.</t>
  </si>
  <si>
    <t>5.</t>
  </si>
  <si>
    <t>6.</t>
  </si>
  <si>
    <t>7.</t>
  </si>
  <si>
    <t>8.</t>
  </si>
  <si>
    <t xml:space="preserve">Wartość gruntów użytkowanych wieczyście ustalona administracyjnie w celu ustalenia opłaty za użytkowanie wieczyste wynosi 198 tys. Zł (2010r.198  tys. Zł). </t>
  </si>
  <si>
    <t>NIE DOTYCZY</t>
  </si>
  <si>
    <t>Wartość z umowy</t>
  </si>
  <si>
    <t>z bilansu</t>
  </si>
  <si>
    <t>1</t>
  </si>
  <si>
    <t>2</t>
  </si>
  <si>
    <t>3</t>
  </si>
  <si>
    <t>4</t>
  </si>
  <si>
    <t>5</t>
  </si>
  <si>
    <t>RAZEM</t>
  </si>
  <si>
    <t>od jednostek powiązanych</t>
  </si>
  <si>
    <t>od jednostek pozostałych</t>
  </si>
  <si>
    <t>B.Z. 31.12.2011</t>
  </si>
  <si>
    <t>B.Z. 31.12.2012</t>
  </si>
  <si>
    <t>Wykorzystanie</t>
  </si>
  <si>
    <t>Rozwiązanie</t>
  </si>
  <si>
    <t>Wartość bilansowa</t>
  </si>
  <si>
    <t>B.Z. 31.12.2010</t>
  </si>
  <si>
    <t>różnice</t>
  </si>
  <si>
    <r>
      <t>Przyczyny dokonania odpisów aktualizujących:</t>
    </r>
    <r>
      <rPr>
        <sz val="11"/>
        <color indexed="8"/>
        <rFont val="Arial CE"/>
        <family val="2"/>
      </rPr>
      <t xml:space="preserve"> </t>
    </r>
  </si>
  <si>
    <t>Nazwa (siedziba)</t>
  </si>
  <si>
    <t>Wartość brutto udziałów i akcji w cenie nabycia</t>
  </si>
  <si>
    <t>Wartość bilansowa udziałów i akcji</t>
  </si>
  <si>
    <t>Udział w kapitale (%)</t>
  </si>
  <si>
    <t>Udział w głosach (%)</t>
  </si>
  <si>
    <t>Zysk/strata netto Spółki</t>
  </si>
  <si>
    <t>Kapitał własny Spółki</t>
  </si>
  <si>
    <t>1)</t>
  </si>
  <si>
    <t>- Nazwa spólki</t>
  </si>
  <si>
    <t>2)</t>
  </si>
  <si>
    <t>3)</t>
  </si>
  <si>
    <t>4)</t>
  </si>
  <si>
    <t>5)</t>
  </si>
  <si>
    <t>6)</t>
  </si>
  <si>
    <t>7)</t>
  </si>
  <si>
    <t>Czynne rozliczenia międzyokresowe kosztów</t>
  </si>
  <si>
    <t>Rodzaj zapasu</t>
  </si>
  <si>
    <t>Zaliczki na poczet dostaw</t>
  </si>
  <si>
    <t>rożnica</t>
  </si>
  <si>
    <r>
      <t>Przyczyny dokonania odpisów aktualizujących:</t>
    </r>
    <r>
      <rPr>
        <sz val="12"/>
        <color indexed="8"/>
        <rFont val="Arial CE"/>
        <family val="2"/>
      </rPr>
      <t xml:space="preserve"> </t>
    </r>
  </si>
  <si>
    <t>należności z tytułu dostaw i usług</t>
  </si>
  <si>
    <t>pozostałe należności, w tym dochodzone na drodze sądowej</t>
  </si>
  <si>
    <t xml:space="preserve">Różnica </t>
  </si>
  <si>
    <t>Nie dokonano odpisów aktualizujących</t>
  </si>
  <si>
    <t>Krótkoterminowe rozliczenia międzyokresowe kosztów</t>
  </si>
  <si>
    <t>ubezpieczenia majątkowe OC AC</t>
  </si>
  <si>
    <t>prenumerata</t>
  </si>
  <si>
    <t>atesty higieniczne i inne</t>
  </si>
  <si>
    <t>Akcjonariusz / Udziałowiec</t>
  </si>
  <si>
    <t>Rodzaj uprzywilejowania</t>
  </si>
  <si>
    <t>Liczba udziałów/akcji</t>
  </si>
  <si>
    <t>wartość nominalna akcji/udziału</t>
  </si>
  <si>
    <t>Wartość udziałów/akcji</t>
  </si>
  <si>
    <t>Udział %</t>
  </si>
  <si>
    <t>Moska Krzysztof</t>
  </si>
  <si>
    <t>brak</t>
  </si>
  <si>
    <t>Rubicon Partners NFI są</t>
  </si>
  <si>
    <t>pozostali poniżej 5 %</t>
  </si>
  <si>
    <t>- PODZIAŁ WYNIKU  Z ROKU UBIEGŁEGO</t>
  </si>
  <si>
    <t xml:space="preserve">- </t>
  </si>
  <si>
    <t>Zmiany pozostałych kapitałów (funduszu) rezerwowych</t>
  </si>
  <si>
    <t>Wartość</t>
  </si>
  <si>
    <t>I</t>
  </si>
  <si>
    <t>Zysk / strata netto</t>
  </si>
  <si>
    <t>II</t>
  </si>
  <si>
    <t>Podział zysku / pokrycie straty</t>
  </si>
  <si>
    <t>...</t>
  </si>
  <si>
    <t>III</t>
  </si>
  <si>
    <t>Nie podzielony zysk / nie pokryta strata</t>
  </si>
  <si>
    <t>Na nagrody jubileuszowe</t>
  </si>
  <si>
    <t>Na odprawy emerytalne</t>
  </si>
  <si>
    <t xml:space="preserve"> - długoterminowe</t>
  </si>
  <si>
    <t>długoterminowe</t>
  </si>
  <si>
    <t xml:space="preserve"> - krótkoterminowe</t>
  </si>
  <si>
    <t>krótkoterminowe</t>
  </si>
  <si>
    <t>Na naprawy gwarancyjne</t>
  </si>
  <si>
    <t>Na restrukturyzację</t>
  </si>
  <si>
    <t>Na podatek dochodowy</t>
  </si>
  <si>
    <t>na inne zobowiązania</t>
  </si>
  <si>
    <t>przypadające do spłaty:</t>
  </si>
  <si>
    <t>powyżej 1 roku do 3 lat</t>
  </si>
  <si>
    <t>powyżej 3 lat do 5 lat</t>
  </si>
  <si>
    <t>powyżej 5 lat</t>
  </si>
  <si>
    <t>przypadające do spłaty do 1 roku, ujęte jako zobowiązania krótkoterminowe</t>
  </si>
  <si>
    <t>Z tytułu emisji dłużnych papierów wartościowych</t>
  </si>
  <si>
    <t>Inne zobowiązania finansowe</t>
  </si>
  <si>
    <t>Kwota zobowiazania</t>
  </si>
  <si>
    <t>Kwota zabezpieczenia</t>
  </si>
  <si>
    <t>Rodzaj zabezpieczenia</t>
  </si>
  <si>
    <t>Rodzaj majątku, będacego zabezpieczeniem</t>
  </si>
  <si>
    <t>Pożyczki</t>
  </si>
  <si>
    <t xml:space="preserve">Kredyty </t>
  </si>
  <si>
    <t>Zobowiązania z tytułu emisji papierów wartościowych</t>
  </si>
  <si>
    <t>Zobowiązania handlowe</t>
  </si>
  <si>
    <t>Pozostałe zobowiązania</t>
  </si>
  <si>
    <t>X</t>
  </si>
  <si>
    <t>kwota</t>
  </si>
  <si>
    <t>% aktywów</t>
  </si>
  <si>
    <t>- dotyczące jednostek powiązanych:</t>
  </si>
  <si>
    <t>- udzielone poręczenia</t>
  </si>
  <si>
    <t>-udzielone gwarancje</t>
  </si>
  <si>
    <t>- inne</t>
  </si>
  <si>
    <t xml:space="preserve">Przepisy dotyczące podatku od towarów i usług, podatku dochodowego od osób prawnych, fizycznych, czy składek na ubezpieczenia społeczne podlegają częstym zmianom, wskutek czego niejednokrotnie brak jest odniesienia do utrwalonych regulacji bądź precedensów prawnych. Obowiązujące przepisy zawierają również niejasności, które powodują różnice w opiniach, co do interpretacji prawnej przepisów podatkowych zarówno między organami państwowymi, jak i między organami państwowymi i przedsiębiorstwami. Rozliczenia podatkowe oraz inne (na przykład celne czy dewizowe) mogą być przedmiotem kontroli organów, które uprawnione są do nakładania istotnych kar, a ustalone w wyniku kontroli dodatkowe kwoty zobowiązań muszą zostać wpłacone wraz z odsetkami. Zjawiska te powodują, że ryzyko podatkowe w Polsce jest wyższe niż istniejące zwykle w krajach o bardziej rozwiniętym systemie podatkowym. 
</t>
  </si>
  <si>
    <t xml:space="preserve">Rozliczenia podatkowe mogą zostać poddane kontroli przez okres pięciu lat. W efekcie kwoty wykazane w sprawozdaniu finansowym mogą ulec zmianie w późniejszym terminie po ostatecznym ustaleniu ich wysokości przez organa skarbowe. [JEŻELI DOTYCZY Spółka podlegała kontroli ze strony organów podatkowych. Niektóre z tych kontroli nie zostały jeszcze zakończone do dnia sporządzenia sprawozdania finansowego. Spółka stoi na stanowisku, że utworzono odpowiednie rezerwy w odniesieniu do prawdopodobnych i możliwych do kwantyfikacji ryzyk (patrz nota dotycząca rezerw na zobowiązania).]
</t>
  </si>
  <si>
    <t>Struktura rzeczowa (wg rodzajów działalności)</t>
  </si>
  <si>
    <t>Przychody ze sprzedaży produktów i usług, w tym:</t>
  </si>
  <si>
    <t>- usługi udzielania pozyczek</t>
  </si>
  <si>
    <t xml:space="preserve"> - leasingowe -część odsetkowa</t>
  </si>
  <si>
    <t xml:space="preserve"> - sprzedaż produktów</t>
  </si>
  <si>
    <t>usługi leasingowe – część kapitałowa</t>
  </si>
  <si>
    <t>Przychody ze sprzedaży towarów i materiałów w tym:</t>
  </si>
  <si>
    <t xml:space="preserve"> - ze sprzedaży towarów</t>
  </si>
  <si>
    <t xml:space="preserve"> - ze sprzedaży materiałów</t>
  </si>
  <si>
    <t xml:space="preserve"> Struktura terytorialna</t>
  </si>
  <si>
    <t>Przychody ze sprzedaży produktów i usług razem w tym:</t>
  </si>
  <si>
    <t>Kraj</t>
  </si>
  <si>
    <t>UE</t>
  </si>
  <si>
    <t>Eksport</t>
  </si>
  <si>
    <t>Przychody ze sprzedaży towarów i materiałów razem w tym:</t>
  </si>
  <si>
    <t xml:space="preserve"> - amortyzacja</t>
  </si>
  <si>
    <t xml:space="preserve"> - zużycie materiałów i energii</t>
  </si>
  <si>
    <t xml:space="preserve"> - usługi obce</t>
  </si>
  <si>
    <t xml:space="preserve"> - podatki i opłaty</t>
  </si>
  <si>
    <t xml:space="preserve"> - wynagrodzenia</t>
  </si>
  <si>
    <t xml:space="preserve"> - ubezpieczenia i inne świadczenia</t>
  </si>
  <si>
    <t xml:space="preserve"> - pozostałe koszty rodzajowe</t>
  </si>
  <si>
    <t>Koszty według rodzaju razem</t>
  </si>
  <si>
    <t>Zmiana stanu zapasów, produktów i rozliczeń międzyokresowych</t>
  </si>
  <si>
    <t>Koszt wytworzenia produktów na własne potrzeby jednostki (wielkość ujemna)</t>
  </si>
  <si>
    <t>Koszty sprzedaży (wielkość ujemna)</t>
  </si>
  <si>
    <t>Koszty ogólnego zarządu (wielkość ujemna)</t>
  </si>
  <si>
    <t>wg RZIS</t>
  </si>
  <si>
    <t>Odsetki otrzymane</t>
  </si>
  <si>
    <t>Odsetki nieotrzymane o terminie wymagalności:</t>
  </si>
  <si>
    <t>do 3 miesięcy</t>
  </si>
  <si>
    <t>od 3 do 12 miesięcy</t>
  </si>
  <si>
    <t>powyżej 12 miesięcy</t>
  </si>
  <si>
    <t>Dłużne instrumenty finansowe</t>
  </si>
  <si>
    <t>Pozostałe aktywa</t>
  </si>
  <si>
    <t>Odsetki zapłacone</t>
  </si>
  <si>
    <t>Odsetki niezapłacone o terminie wymagalności:</t>
  </si>
  <si>
    <t>Zobowiązania finansowe przeznaczone do obrotu</t>
  </si>
  <si>
    <t>Pozostałe krótkoterminowe zobowiązania finansowe</t>
  </si>
  <si>
    <t>Długoterminowe zobowiązania finansowe</t>
  </si>
  <si>
    <t>Pozostałe pasywa</t>
  </si>
  <si>
    <t>losowe</t>
  </si>
  <si>
    <t>pozostałe</t>
  </si>
  <si>
    <t>zyski nadzwyczajne</t>
  </si>
  <si>
    <t>straty nadzwyczajne</t>
  </si>
  <si>
    <t>WYNIK NA OPERACJACH NADZWYCZAJNYCH</t>
  </si>
  <si>
    <t>Podatek dochodowy bieżący</t>
  </si>
  <si>
    <t>Dodatkowe zobowiązania podatkowe za lata poprzednie</t>
  </si>
  <si>
    <t>Zmiana stanu odroczonego podatku dochodowego</t>
  </si>
  <si>
    <t>Podatek wg RZIS</t>
  </si>
  <si>
    <t>Przychody bilansowe</t>
  </si>
  <si>
    <t>Sprzedaż produktów i usług</t>
  </si>
  <si>
    <t>Przychody  zwiększające podstawę opodatkowania</t>
  </si>
  <si>
    <t>Przychody  wyłączone z podstawy opodatkowania</t>
  </si>
  <si>
    <t>Bilansowa wycena  wartości instrumentów finansowych i inwestycji</t>
  </si>
  <si>
    <t>Odszkodowania OC/AC</t>
  </si>
  <si>
    <t>Różnice kursowe niezrealizowane rok bieżący</t>
  </si>
  <si>
    <t>dywidenda</t>
  </si>
  <si>
    <t>Różnice kursowe niezrealizowane rok poprzedni</t>
  </si>
  <si>
    <t>PRZYCHODY PODLEGAJĄCE OPODATKOWANIU</t>
  </si>
  <si>
    <t>Koszty bilansowe</t>
  </si>
  <si>
    <t>Koszty podstawowej działalności operacyjnej</t>
  </si>
  <si>
    <t>Koszty pozostałej działalności operacyjnej</t>
  </si>
  <si>
    <t>Starty nadzwyczajne</t>
  </si>
  <si>
    <t>Koszty nie stanowiące kosztów uzyskania przychodów</t>
  </si>
  <si>
    <t>Amortyzacja NKUP</t>
  </si>
  <si>
    <t>Ubezpieczenia OC/AC NKUP</t>
  </si>
  <si>
    <t>Koszty napraw powypadkowych OC/AC</t>
  </si>
  <si>
    <t>Wycena bilansowa inwestycje i instrumenty finansowe</t>
  </si>
  <si>
    <t>Różnice kursowe NKUP</t>
  </si>
  <si>
    <t>Koszty Newconnekt NKUP</t>
  </si>
  <si>
    <t>Koszt ZUS 12/2012</t>
  </si>
  <si>
    <t>Rezerwa na przyszłe zobowiązania</t>
  </si>
  <si>
    <t>11.</t>
  </si>
  <si>
    <t>pozostałe koszty NKUP</t>
  </si>
  <si>
    <t>12.</t>
  </si>
  <si>
    <t>odsetki budżetowa</t>
  </si>
  <si>
    <t>13.</t>
  </si>
  <si>
    <t>Bilansowa wycena  wartości instrumentów finansowych</t>
  </si>
  <si>
    <t>14.</t>
  </si>
  <si>
    <t>Różnice kursowe niezrealizowane rok bieżacy</t>
  </si>
  <si>
    <t>15.</t>
  </si>
  <si>
    <t>16.</t>
  </si>
  <si>
    <t>17.</t>
  </si>
  <si>
    <t>18.</t>
  </si>
  <si>
    <t>19.</t>
  </si>
  <si>
    <t>20.</t>
  </si>
  <si>
    <t>21.</t>
  </si>
  <si>
    <t>22.</t>
  </si>
  <si>
    <t>Inne korekty kosztów podatkowych</t>
  </si>
  <si>
    <t>Zus 12/2011</t>
  </si>
  <si>
    <t xml:space="preserve">zus </t>
  </si>
  <si>
    <t>RAZEM KOSZTY PODATKOWE</t>
  </si>
  <si>
    <t>Zmniejszenia podstawy opodatkowania</t>
  </si>
  <si>
    <t>Rozliczenie straty z 2008 rok</t>
  </si>
  <si>
    <t>Podstawa opodatkowania podatkiem dochodowym od osób prawnych</t>
  </si>
  <si>
    <t>Stawka podatku dochodowego od osób prawnych</t>
  </si>
  <si>
    <t>Tytuł zdarzenia</t>
  </si>
  <si>
    <t>kwota ujemnej różnicy przejściowej</t>
  </si>
  <si>
    <t>stawka podatku odroczonego</t>
  </si>
  <si>
    <t>kwota aktywów</t>
  </si>
  <si>
    <t>- od zdarzeń odnoszonych na wynik finansowy BIEŻĄCEGO ROKU</t>
  </si>
  <si>
    <t>8)</t>
  </si>
  <si>
    <t>9)</t>
  </si>
  <si>
    <t>10)</t>
  </si>
  <si>
    <t>11)</t>
  </si>
  <si>
    <t>x</t>
  </si>
  <si>
    <t>- od zdarzeń odnoszonych na wynik finansowy lat ubiegłych</t>
  </si>
  <si>
    <t>- od zdarzeń odnoszonych na inne pozycje kapitału własnego</t>
  </si>
  <si>
    <t>OGÓŁEM</t>
  </si>
  <si>
    <t>kwota dodatnia różnicy przejściowej</t>
  </si>
  <si>
    <t>kwota rezerwy</t>
  </si>
  <si>
    <t>1) aktualizacja wart.inwestycji</t>
  </si>
  <si>
    <t>- od zdarzeń odnoszonych na inne pozycje kapitałów</t>
  </si>
  <si>
    <t>Przychody</t>
  </si>
  <si>
    <t>Koszty</t>
  </si>
  <si>
    <t>Wynik</t>
  </si>
  <si>
    <t>Działalność zaniechana</t>
  </si>
  <si>
    <t>Działalność przewidziana do zaniechania</t>
  </si>
  <si>
    <t>UWAGA: Dane w drugiej tabeli wypełniamy jedynie w zakresie tych pozycji, dla których występuje różnica między zmianą stanu w bilansie a zmianami tych samych pozycji wykazanymi w rachunku przepływów pieniężnych. Pozostałe pozycje należy ukryć.</t>
  </si>
  <si>
    <t>środki pieniężne w kasie i na rachunkach</t>
  </si>
  <si>
    <t>inne środki pieniężne</t>
  </si>
  <si>
    <t>inne aktywa pieniężne</t>
  </si>
  <si>
    <t>Środki pieniężne w bilansie</t>
  </si>
  <si>
    <t>Różnice kursowe z wyceny bilansowej</t>
  </si>
  <si>
    <t>Aktywa pieniężne kwalifikowane jako ekwiwalenty środków pieniężnych na potrzeby rachunku przepływów pieniężnych</t>
  </si>
  <si>
    <t>Środki pieniężne i ich ekwiwalenty ogółem wykazane w rachunku przepływów pieniężnych</t>
  </si>
  <si>
    <t>amortyzacja wartości niematerialnych</t>
  </si>
  <si>
    <t>amortyzacja rzeczowych aktywów trwałych</t>
  </si>
  <si>
    <t>amortyzacja nieruchomości inwestycyjnych</t>
  </si>
  <si>
    <t>amortyzacja wartości firmy</t>
  </si>
  <si>
    <t>Odsetki i udziały w zyskach (dywidendy) składają się z:</t>
  </si>
  <si>
    <t>odsetki zapłacone dotyczące działalności finansowej</t>
  </si>
  <si>
    <t>odsetki naliczone dotyczące działalności finansowej</t>
  </si>
  <si>
    <t>odsetki otrzymane dotyczące działalności inwestycyjnej</t>
  </si>
  <si>
    <t>odsetki naliczone dotyczące działalności inwestycyjnej</t>
  </si>
  <si>
    <t>dywideny otrzymane</t>
  </si>
  <si>
    <t>Zysk (strata) z działalności inwestycyjnej wynika z:</t>
  </si>
  <si>
    <t>Zysk/(Strata) ze zbycia środków trwałych</t>
  </si>
  <si>
    <t>Zysk/(Strata) ze zbycia inwestycji</t>
  </si>
  <si>
    <t>Odpisy aktualizujące wartość środków trwałych</t>
  </si>
  <si>
    <t>Odpisy aktualizujące wartość inwestycji</t>
  </si>
  <si>
    <t>Ujawnienie środka trwałego</t>
  </si>
  <si>
    <t>Zmiana stanu rezerw wynika z następujących pozycji:</t>
  </si>
  <si>
    <t>bilansowa zmiana stanu rezerw na zobowiązania</t>
  </si>
  <si>
    <t>zmiana stanu rezerw na odroczony podatek dochodowy ujęta w kapitałach</t>
  </si>
  <si>
    <t>wartość rezerw przejęta w wyniku objęcia kontroli (stan rezerw jednostki zależnej na dzień objęcia kontroli ze znakiem "-")</t>
  </si>
  <si>
    <t>wartość rezerw wyłączona w wyniku utraty kontroli (stan rezerw jednostki zależnej na dzień utraty kontroli ze znakiem "+")</t>
  </si>
  <si>
    <t xml:space="preserve">W skład Spółki nie wchodzą wewnętrzne jednostki organizacyjne sporządzające samodzielne sprawozdania finansowe. </t>
  </si>
  <si>
    <t>5.  Założenie kontynuacji działalności:</t>
  </si>
  <si>
    <t>Sprawozdanie finansowe zostało sporządzone przy założeniu kontynuowania działalności gospodarczej przez jednostkę w dającej się przewidzieć przyszłości, nie istnieją okoliczności wskazujące na zagrożenie kontynuowania przez nią działalności.</t>
  </si>
  <si>
    <t>6.  Wskazanie, czy w okresie, za który sporządzono sprawozdanie finansowe nastąpiło połączenie spółek</t>
  </si>
  <si>
    <t>W okresie, za który sporządzono sprawozdanie finansowe nie nastąpiło połączenie spółek.</t>
  </si>
  <si>
    <t>7. Omówienie przyjętych zasad (polityki) rachunkowości, w tym metod wyceny aktywów i pasywów (także amortyzacji), pomiaru wyniku finansowego oraz sposobu sporządzenia sprawozdania finansowego w zakresie, w jakim ustawa pozostawia jednostce prawo wyboru.</t>
  </si>
  <si>
    <t>Podstawa sporządzenia sprawozdania finansowego</t>
  </si>
  <si>
    <t>Sprawozdanie finansowe sporządzone zostało w oparciu o zasady rachunkowości wynikające z przepisów ustawy z dnia 29 września 1994 r. o rachunkowości (Dz. U. z 2009r. nr 152 poz. 1223 z późniejszymi zmianami) i wydanymi na jej podstawie przepisami wykonawczymi.</t>
  </si>
  <si>
    <t>Przyjęte przez Spółkę zasady rachunkowości stosowane były w sposób ciągły i są zgodne z zasadami rachunkowości stosowanymi w poprzednim roku obrotowym.</t>
  </si>
  <si>
    <t>Stosowane zasady rachunkowości:</t>
  </si>
  <si>
    <t>Przychody i koszty</t>
  </si>
  <si>
    <t>Przychody i koszty są ujmowane zgodnie z zasadą memoriału, tj. w roku obrotowym, którego dotyczą, niezależnie od terminu otrzymania lub dokonania płatności.</t>
  </si>
  <si>
    <t>Spółka prowadzi ewidencję kosztów w układzie rodzajowym i kalkulacyjnym oraz sporządza rachunek zysków i strat w wariancie kalkulacyjnym.</t>
  </si>
  <si>
    <t>Odsetki</t>
  </si>
  <si>
    <t xml:space="preserve">Przychody odsetkowe są ujmowane w momencie ich naliczenia. </t>
  </si>
  <si>
    <t>Dywidendy</t>
  </si>
  <si>
    <t>Należne dywidendy zalicza się do przychodów finansowych na dzień powzięcia przez Walne Zgromadzenie Akcjonariuszy spółki, w którą jednostka zainwestowała, uchwały o podziale zysku, chyba że w uchwale określono innych dzień prawa do dywidendy.</t>
  </si>
  <si>
    <t>Rachunek przepływów pieniężnych</t>
  </si>
  <si>
    <t>Rachunek przepływów pieniężnych sporządzono metodą pośrednią.</t>
  </si>
  <si>
    <t>Wartości niematerialne i prawne</t>
  </si>
  <si>
    <t>Koszty zakończonych prac rozwojowych</t>
  </si>
  <si>
    <t>Wartość firmy</t>
  </si>
  <si>
    <t>Inne</t>
  </si>
  <si>
    <t>Poprawność stosowanych okresów i stawek amortyzacji wartości niematerialnych i prawnych jest przez jednostkę weryfikowana, powodując odpowiednią korektę dokonywanych w następnych latach odpisów amortyzacyjnych.</t>
  </si>
  <si>
    <t>Środki trwałe</t>
  </si>
  <si>
    <t>Wartość początkową środków trwałych ujmuje się w księgach według cen nabycia lub kosztów wytworzenia z uwzględnieniem skutków przeszacowania (aktualizacji), pomniejszonych o odpisy amortyzacyjne, a także o odpisy z tytułu trwałej utraty ich wartości.</t>
  </si>
  <si>
    <t>Cena nabycia i koszt wytworzenia środków trwałych oraz środków trwałych w budowie obejmuje ogół ich kosztów poniesionych przez jednostkę za okres budowy, montażu, przystosowania i ulepszenia do dnia przyjęcia do używania, w tym również koszt obsługi zobowiązań zaciągniętych w celu ich finansowania i związane z  nimi różnice kursowe, pomniejszony o przychody z tego tytułu.</t>
  </si>
  <si>
    <t>Wartość początkową stanowiącą cenę nabycia lub koszt wytworzenia środka trwałego powiększają koszty jego ulepszenia, polegającego na przebudowie, rozbudowie, modernizacji lub rekonstrukcji, powodującego, że wartość użytkowa tego środka po zakończeniu ulepszenia przewyższa posiadaną przy przyjęciu do używania wartość użytkową.</t>
  </si>
  <si>
    <t xml:space="preserve">Środki trwałe amortyzowane są metodą liniową . Rozpoczęcie amortyzacji następuje w następnym miesiącu po przyjęciu środka trwałego do używania. </t>
  </si>
  <si>
    <t>Przykładowe stawki amortyzacyjne są następujące:</t>
  </si>
  <si>
    <t>Urządzenia techniczne i maszyny</t>
  </si>
  <si>
    <t>Środki transportu</t>
  </si>
  <si>
    <t>Poprawność stosowanych okresów i stawek amortyzacji środków trwałych jest przez jednostkę weryfikowana, powodując odpowiednią korektę dokonywanych w następnych latach odpisów amortyzacyjnych.</t>
  </si>
  <si>
    <t>Inwestycje</t>
  </si>
  <si>
    <t xml:space="preserve">Inwestycje obejmują aktywa posiadane w celu osiągnięcia korzyści ekonomicznych wynikających z przyrostu wartości tych aktywów, uzyskania z nich przychodów w formie odsetek, dywidend (udziałów w zyskach) lub innych pożytków, w tym również z transakcji handlowej, a w szczególności aktywa finansowe oraz te nieruchomości i wartości niematerialne i prawne, które nie są użytkowane przez jednostkę, lecz są posiadane w celu osiągnięcia tych korzyści. </t>
  </si>
  <si>
    <t>Inwestycje w nieruchomości</t>
  </si>
  <si>
    <t>Inwestycje w nieruchomości wyceniane są według ceny rynkowej, bądź inaczej określonej wartości godziwej.</t>
  </si>
  <si>
    <t>Skutki przeszacowania inwestycji zaliczonych do aktywów trwałych, powodujące wzrost/spadek ich wartości do poziomu cen rynkowych, bądź inaczej określonej wartości godziwej, ujmowane są odpowiednio jako pozostałe przychody/koszty operacyjne.</t>
  </si>
  <si>
    <t>Inwestycje w wartości niematerialne i prawne</t>
  </si>
  <si>
    <t>Inwestycje w wartości niematerialne i prawne ujmuje się w księgach zgodnie z zasadami opisanymi w punkcie 2.6.</t>
  </si>
  <si>
    <t>Inwestycje w akcje i udziały w jednostkach podporządkowanych</t>
  </si>
  <si>
    <t>Akcje i udziały w jednostkach podporządkowanych zaliczone do aktywów trwałych wycenia się według wartości godziwej. Przeszacowanie inwestycji do wartości godziwej odnosi się na kapitał z aktualizacji wyceny.</t>
  </si>
  <si>
    <t>Trwała utrata wartości aktywów</t>
  </si>
  <si>
    <t>Na każdy dzień bilansowy ocenia się czy istnieją obiektywne dowody wskazujące na trwałą utratę wartości składnika bądź grupy aktywów. Jeśli takie dowody istnieją, ustala się szacowaną, możliwą do odzyskania wartość składnika aktywów i dokonuje się odpisu aktualizującego z tytułu utraty wartości, w kwocie równej różnicy między wartością możliwą do odzyskania i wartością bilansową. Strata wynikająca z utraty wartości jest ujmowana w rachunku zysków i strat. W przypadku, gdy skutki uprzednio dokonanego przeszacowania aktywów ujęto jako kapitał z aktualizacji wyceny, to strata pomniejsza wysokość tego kapitału, a pozostała część straty jest odnoszone na rachunek zysków i strat.</t>
  </si>
  <si>
    <t>Leasing finansowy</t>
  </si>
  <si>
    <t>Spółka jest stroną umów leasingowych, na podstawie których oddaje do używania własne środki trwałe i wartości niematerialne i prawne, na mocy których następuje przeniesienie zasadniczo całego ryzyka i pożytków wynikających z tytułu posiadania aktywów będących przedmiotem umowy, przedmiot leasingu przestaje być ujmowany w bilansie. Ujmowana jest natomiast należność w kwocie równej bieżącej wartości rat leasingowych. Opłaty leasingowe są dzielone między przychody finansowe i zmniejszenie salda należności w sposób umożliwiający uzyskanie stałej stopy zwrotu z pozostałej do spłaty należności.</t>
  </si>
  <si>
    <t>Zapasy</t>
  </si>
  <si>
    <t>Zapasy wyceniane są według cen ich nabycia lub kosztów wytworzenia nie wyższych od ich cen sprzedaży netto na dzień bilansowy.</t>
  </si>
  <si>
    <t>Wartość zapasów ustala się w oparciu o:</t>
  </si>
  <si>
    <t>Materiały - cenę nabycia, przy czym rozchód wycenia się metodą pierwsze weszło, pierwsze wyszło.</t>
  </si>
  <si>
    <t xml:space="preserve">Towary - cenę nabycia, przy czym rozchód wycenia się metodą pierwsze weszło, pierwsze wyszło. </t>
  </si>
  <si>
    <t xml:space="preserve">Wyroby gotowe - koszty wytworzenia, które obejmują koszty pozostające w bezpośrednim związku z danym produktem oraz uzasadnioną część kosztów pośrednio związanych z wytworzeniem tego produktu. Do uzasadnionej, odpowiedniej do okresu wytwarzania produktu, części kosztów pośrednich zalicza się zmienne pośrednie koszty produkcji oraz tę część stałych, pośrednich kosztów produkcji, które odpowiadają poziomowi tych kosztów przy normalnym wykorzystaniu zdolności produkcyjnych. Za normalny poziom wykorzystania zdolności produkcyjnych uznaje się przeciętną, zgodną z oczekiwaniami w typowych warunkach, wielkość produkcji za daną liczbę okresów lub sezonów, przy uwzględnieniu planowych remontów. </t>
  </si>
  <si>
    <t>Produkty w toku produkcji - koszty materiałów bezpośrednich.</t>
  </si>
  <si>
    <t>Zapasy ujmowane są w bilansie w wartości netto, tj. pomniejszone o wartość odpisów aktualizujących. Odpisy aktualizujące ujmuje się w pozostałych kosztach operacyjnych.</t>
  </si>
  <si>
    <t>Należności, roszczenia i zobowiązania, inne niż zaklasyfikowane jako aktywa i zobowiązania finansowe</t>
  </si>
  <si>
    <t>Należności wykazuje się w kwocie wymaganej zapłaty, z zachowaniem zasady ostrożnej wyceny. Wartość należności aktualizuje się uwzględniając stopień prawdopodobieństwa ich zapłaty poprzez dokonanie odpisu aktualizującego, zaliczanego odpowiednio do pozostałych kosztów operacyjnych lub do kosztów finansowych - zależnie od rodzaju należności, której dotyczy odpis aktualizujący.</t>
  </si>
  <si>
    <t>Zobowiązania ujmuje się w księgach rachunkowych w kwocie wymagającej zapłaty.</t>
  </si>
  <si>
    <t>Należności i zobowiązania wyrażone w walutach obcych wykazuje się na dzień ich powstania według średniego kursu Narodowego Banku Polskiego ogłoszonego dla danej waluty z dnia poprzedzającego ten dzień.</t>
  </si>
  <si>
    <t>Na dzień bilansowy należności i zobowiązania wyrażone w walutach obcych wycenia się po obowiązującym na ten dzień średnim kursie ogłoszonym dla danej waluty przez Narodowy Bank Polski.</t>
  </si>
  <si>
    <t>Spółka dokonuje czynnych rozliczeń międzyokresowych kosztów, jeżeli dotyczą one przyszłych okresów sprawozdawczych. Bierne rozliczenia międzyokresowe kosztów dokonywane są w wysokości prawdopodobnych zobowiązań przypadających na bieżący okres sprawozdawczy. [podać przykłady rozliczeń międzyokresowych kosztów]</t>
  </si>
  <si>
    <t>Rezerwy na zobowiązania</t>
  </si>
  <si>
    <t>Rezerwy stanowią zobowiązania, których termin wymagalności lub kwota nie są pewne.</t>
  </si>
  <si>
    <t>Podatek dochodowy</t>
  </si>
  <si>
    <t>Podatek  dochodowy wykazany w rachunku zysków i strat obejmuje część bieżącą i część odroczoną.</t>
  </si>
  <si>
    <t>Bieżące zobowiązanie z tytułu podatku dochodowego jest naliczane zgodnie z przepisami podatkowymi. Wykazywana w rachunku zysków i strat część odroczona stanowi różnicę pomiędzy stanem rezerw i aktywów z tytułu podatku odroczonego na koniec i na początek okresu sprawozdawczego.</t>
  </si>
  <si>
    <t xml:space="preserve">Rezerwę i aktywa z tytułu odroczonego podatku dochodowego, dotyczące operacji rozliczanych z kapitałem własnym, odnosi się na kapitał własny. </t>
  </si>
  <si>
    <t xml:space="preserve">[Dla aktywów i zobowiązań finansowych, których nie wycenia się w wartości godziwej, zarówno wprowadzonych, jak i niewprowadzonych do ksiąg rachunkowych, zamieszcza się w dodatkowych informacjach i objaśnieniach dane o ich wartości godziwej na dzień sporządzenia sprawozdania finansowego. Jeżeli z uzasadnionych przyczyn jednostka nie ustaliła wartości godziwej takich aktywów lub zobowiązań finansowych, to powinna fakt ten ujawnić oraz podać podstawową charakterystykę instrumentów finansowych.]
[Jeżeli wartość godziwa aktywów i zobowiązań finansowych wycenianych  według  skorygowanego kosztu, jest niższa od ich wartości wykazanej w sprawozdaniu finansowym, to w dodatkowych informacjach i objaśnieniach zamieszcza się dane o wartości bilansowej i wartości godziwej danego składnika lub grupy składników, a także przedstawia przyczyny zaniechania odpisów aktualizujących ich wartość bilansową oraz uzasadnia przekonanie o możliwości odzyskania wykazanej wartości w pełnej kwocie.]
</t>
  </si>
  <si>
    <t xml:space="preserve">W bieżącym roku obrotowym dokonane zostały następujące transakcje, w wyniku których aktywa finansowe przekształcone zostały w papiery wartościowe lub umowy odkupu: [dla każdej transakcji podać]
* charakter i wielkość zawartych transakcji, w tym opis przyjętych lub udzielonych gwarancji i zabezpieczeń, dane przyjęte do wyliczenia wartości godziwej przychodów odsetkowych związanych z umowami zawartymi w okresie sprawozdawczym oraz transakcjami zawartymi w okresach poprzednich, zarówno zakończonymi jak i nie zakończonymi w okresie sprawozdawczym,
* informację o aktywach finansowych wyłączonych z ksiąg rachunkowych w okresie sprawozdawczym.
</t>
  </si>
  <si>
    <t>Sprawozdanie finansowe obejmuje:</t>
  </si>
  <si>
    <t>1. Bilans na str. od…………………… do……………………</t>
  </si>
  <si>
    <t>2. Rachunek zysków i strat od str. ……………….. do …………………….</t>
  </si>
  <si>
    <t>3. Sprawozdanie z przepływu środków pieniężnych od str. ……..........…. do ………..........…</t>
  </si>
  <si>
    <t>4. Zestawienie zmian w kapitale własnym od str. ...................... do .........................</t>
  </si>
  <si>
    <t>9.</t>
  </si>
  <si>
    <t>10.</t>
  </si>
  <si>
    <t>Lp.</t>
  </si>
  <si>
    <t>Należności długoterminowe</t>
  </si>
  <si>
    <t>Należności krótkoterminowe</t>
  </si>
  <si>
    <t>Rozliczenia międzyokresowe</t>
  </si>
  <si>
    <t>Koszty według rodzaju</t>
  </si>
  <si>
    <t>Ewa Kobosko</t>
  </si>
  <si>
    <t>SPRAWOZDANIE FINANSOWE SPÓŁKI</t>
  </si>
  <si>
    <t>za okres</t>
  </si>
  <si>
    <t>obejmujące:</t>
  </si>
  <si>
    <t>        WPROWADZENIE DO SPRAWOZDANIA FINANSOWEGO</t>
  </si>
  <si>
    <t>        BILANS</t>
  </si>
  <si>
    <t>        RACHUNEK ZYSKÓW I STRAT</t>
  </si>
  <si>
    <t>        ZESTAWIENIE ZMIAN W KAPITALE WŁASNYM</t>
  </si>
  <si>
    <t>        RACHUNEK PRZEPŁYWÓW PIENIĘŻNYCH</t>
  </si>
  <si>
    <t>        DODATKOWE INFORMACJE I OBJAŚNIENIA</t>
  </si>
  <si>
    <t>Sprawozdanie przedstawił Zarząd w składzie:</t>
  </si>
  <si>
    <t>podpis:………………</t>
  </si>
  <si>
    <t>OŚWIADCZENIE ZARZĄDU DOTYCZĄCE SPRAWOZDANIA FINANSOWEGO SPÓŁKI</t>
  </si>
  <si>
    <t>Na sprawozdanie finansowe składają się:</t>
  </si>
  <si>
    <t>wprowadzenie do sprawozdania finansowego,</t>
  </si>
  <si>
    <t>rachunek przepływów pieniężnych za okres od 1 stycznia 2012 r. do 31 grudnia 2012 r. wykazujący zmniejszenie stanu środków pieniężnych netto na sumę 0,0 tys. złotych;</t>
  </si>
  <si>
    <t>dodatkowe informacje i objaśnienia.</t>
  </si>
  <si>
    <t>Przy wycenie aktywów i pasywów oraz ustalaniu wyniku finansowego przyjęto, że Spółka będzie kontynuowała w dającej się przewidzieć przyszłości działalność gospodarczą w nie zmniejszonym istotnie zakresie, co jest zgodne ze stanem faktycznym i prawnym. Zarząd Spółki ponosi odpowiedzialność za wykonywanie obowiązków w zakresie rachunkowości, określonych przepisami prawa.</t>
  </si>
  <si>
    <t>WPROWADZENIE DO SPRAWOZDANIA FINANSOWEGO</t>
  </si>
  <si>
    <t>1. Nazwa jednostki, adres siedziby, przedmiot działalności oraz nr w rejestrze sądowym</t>
  </si>
  <si>
    <t>Nazwa:</t>
  </si>
  <si>
    <t>Adres:</t>
  </si>
  <si>
    <t>Przedmiot działalności:</t>
  </si>
  <si>
    <t>Rejestr sądowy:</t>
  </si>
  <si>
    <t>Krajowy Rejestr Sądowy</t>
  </si>
  <si>
    <t>Miejscowość:</t>
  </si>
  <si>
    <t>Numer:</t>
  </si>
  <si>
    <t>2.  Czas działania jednostki określony w akcie założycielskim:</t>
  </si>
  <si>
    <t xml:space="preserve">Zgodnie z umową/statutem czas trwania działalności spółki jest nieograniczony. </t>
  </si>
  <si>
    <t>3.  Okres objęty sprawozdaniem finansowym:</t>
  </si>
  <si>
    <t>4.  Wskazanie, czy sprawozdanie finansowe zawiera dane łączne, jeżeli w skład jednostki wchodzą wewnętrzne jednostki organizacyjne sporządzające samodzielne sprawozdania finansowe:</t>
  </si>
  <si>
    <t>III.</t>
  </si>
  <si>
    <t>Inwestycje krótkoterminowe</t>
  </si>
  <si>
    <t>Krótkoterminowe rozliczenia międzyokresowe</t>
  </si>
  <si>
    <t>AKTYWA RAZEM</t>
  </si>
  <si>
    <t>PASYWA</t>
  </si>
  <si>
    <t>KAPITAŁ (FUNDUSZ) WŁASNY</t>
  </si>
  <si>
    <t>Kapitał (fundusz) podstawowy</t>
  </si>
  <si>
    <t>Należne wpłaty na kapitał podstawowy (-)</t>
  </si>
  <si>
    <t>Udziały (akcje) własne (-)</t>
  </si>
  <si>
    <t>Kapitał (fundusz) zapasowy</t>
  </si>
  <si>
    <t>Kapitał (fundusz) z aktualizacji wyceny</t>
  </si>
  <si>
    <t>VI.</t>
  </si>
  <si>
    <t>Pozostałe kapitały (fundusze) rezerwowe</t>
  </si>
  <si>
    <t>VII.</t>
  </si>
  <si>
    <t>Zysk (strata) z lat ubiegłych</t>
  </si>
  <si>
    <t>VIII.</t>
  </si>
  <si>
    <t>Zysk (strata) netto</t>
  </si>
  <si>
    <t>IX.</t>
  </si>
  <si>
    <t>Odpisy z zysku netto w ciągu roku obrotowego(-)</t>
  </si>
  <si>
    <t>ZOBOWIĄZANIA I REZERWY NA ZOBOWIĄZANIA</t>
  </si>
  <si>
    <t>Zobowiązania długoterminowe</t>
  </si>
  <si>
    <t>Zobowiązania krótkoterminowe</t>
  </si>
  <si>
    <t>PASYWA RAZEM</t>
  </si>
  <si>
    <t>Wyszczególnienie</t>
  </si>
  <si>
    <t>Za okres</t>
  </si>
  <si>
    <t xml:space="preserve">Przychody netto ze sprzedaży i zrównane z nimi, w tym: </t>
  </si>
  <si>
    <t xml:space="preserve"> - od jednostek powiązanych</t>
  </si>
  <si>
    <t xml:space="preserve">   I.</t>
  </si>
  <si>
    <t>Przychody netto ze sprzedaży produktów</t>
  </si>
  <si>
    <t xml:space="preserve">   II.</t>
  </si>
  <si>
    <t>Zmiana stanu produktów (zwiększenie - wartość dodatnia, zmniejszenie - wartość ujemna)</t>
  </si>
  <si>
    <t xml:space="preserve">   III.</t>
  </si>
  <si>
    <t xml:space="preserve">Koszt wytworzenia produktów na własne potrzeby jednostki </t>
  </si>
  <si>
    <t xml:space="preserve">   IV.</t>
  </si>
  <si>
    <t>Przychody netto ze sprzedaży towarów i materiałów</t>
  </si>
  <si>
    <t xml:space="preserve">B. </t>
  </si>
  <si>
    <t xml:space="preserve">Koszty działalności operacyjnej </t>
  </si>
  <si>
    <t xml:space="preserve">   I. </t>
  </si>
  <si>
    <t>Amortyzacja</t>
  </si>
  <si>
    <t xml:space="preserve">   II. </t>
  </si>
  <si>
    <t xml:space="preserve">Zużycie materiałów i energii </t>
  </si>
  <si>
    <t xml:space="preserve">   III. </t>
  </si>
  <si>
    <t xml:space="preserve">Usługi obce </t>
  </si>
  <si>
    <t xml:space="preserve">   IV. </t>
  </si>
  <si>
    <t xml:space="preserve">Podatki i opłaty, w tym: </t>
  </si>
  <si>
    <t xml:space="preserve"> - podatek akcyzowy</t>
  </si>
  <si>
    <t xml:space="preserve">   V. </t>
  </si>
  <si>
    <t xml:space="preserve">Wynagrodzenia </t>
  </si>
  <si>
    <t xml:space="preserve">   VI. </t>
  </si>
  <si>
    <t xml:space="preserve">Ubezpieczenia społeczne i inne świadczenia </t>
  </si>
  <si>
    <t xml:space="preserve">Pozostałe koszty rodzajowe </t>
  </si>
  <si>
    <t>Wartość sprzedanych towarów i materiałów</t>
  </si>
  <si>
    <t xml:space="preserve">C. </t>
  </si>
  <si>
    <t xml:space="preserve">Zysk (strata) ze sprzedaży (A-B) </t>
  </si>
  <si>
    <t>D.</t>
  </si>
  <si>
    <t>Pozostałe przychody operacyjne</t>
  </si>
  <si>
    <t>Zysk ze zbycia niefinansowych aktywów trwałych</t>
  </si>
  <si>
    <t>Dotacje</t>
  </si>
  <si>
    <t>Inne przychody operacyjne</t>
  </si>
  <si>
    <t>E.</t>
  </si>
  <si>
    <t>Pozostałe koszty operacyjne</t>
  </si>
  <si>
    <t>Strata ze zbycia niefinansowych aktywów trwałych</t>
  </si>
  <si>
    <t>Aktualizacja wartości aktywów niefinansowych</t>
  </si>
  <si>
    <t>Inne koszty operacyjne</t>
  </si>
  <si>
    <t>F.</t>
  </si>
  <si>
    <t>Zysk (strata) z działalności operacyjnej (C+D-E)</t>
  </si>
  <si>
    <t>G.</t>
  </si>
  <si>
    <t>Przychody finansowe</t>
  </si>
  <si>
    <t>Dywidendy i udziały w zyskach, w tym:</t>
  </si>
  <si>
    <t xml:space="preserve"> </t>
  </si>
  <si>
    <t>- od jednostek powiązanych</t>
  </si>
  <si>
    <t>Odsetki, w tym:</t>
  </si>
  <si>
    <t>Zysk ze zbycia inwestycji</t>
  </si>
  <si>
    <t>Aktualizacja wartości inwestycji</t>
  </si>
  <si>
    <t>H.</t>
  </si>
  <si>
    <t>Koszty finansowe</t>
  </si>
  <si>
    <t>Strata ze zbycia inwestycji</t>
  </si>
  <si>
    <t>Zysk (strata) z działalności gospodarczej (F+G-H)</t>
  </si>
  <si>
    <t>J.</t>
  </si>
  <si>
    <t>Wynik zdarzeń nadzwyczajnych (J.I.-J.II.)</t>
  </si>
  <si>
    <t>Zyski nadzwyczajne</t>
  </si>
  <si>
    <t>Straty nadzwyczajne</t>
  </si>
  <si>
    <t>K.</t>
  </si>
  <si>
    <t>Zysk (strata) brutto (I+/-J)</t>
  </si>
  <si>
    <t>L.</t>
  </si>
  <si>
    <t>M.</t>
  </si>
  <si>
    <t>Pozostałe obowiązkowe zmniejszenie zysku (zwiększenie straty)</t>
  </si>
  <si>
    <t>N.</t>
  </si>
  <si>
    <t>Zysk (strata) netto (K-L-M)</t>
  </si>
  <si>
    <t>Przychody ze sprzedaży produktów, towarów i materiałów, w tym:</t>
  </si>
  <si>
    <t>Koszty sprzedanych produktów, towarów i materiałów, w tym:</t>
  </si>
  <si>
    <t xml:space="preserve"> - jednostkom powiązanym</t>
  </si>
  <si>
    <t>Koszt wytworzenia sprzedanych produktów</t>
  </si>
  <si>
    <t>C.</t>
  </si>
  <si>
    <t>Zysk (strata) brutto ze sprzedaży (A-B)</t>
  </si>
  <si>
    <t xml:space="preserve">Koszty sprzedaży </t>
  </si>
  <si>
    <t>Koszty ogólnego zarządu</t>
  </si>
  <si>
    <t>Zysk (strata) ze sprzedaży (C-D-E)</t>
  </si>
  <si>
    <t>Zysk (strata) z działalności operacyjnej (F+G-H)</t>
  </si>
  <si>
    <t>Zysk (strata) z działalności gospodarczej (I+J-K)</t>
  </si>
  <si>
    <t>Wynik zdarzeń nadzwyczajnych (M.I.-M.II.)</t>
  </si>
  <si>
    <t>Zysk (strata) brutto (L+/-M)</t>
  </si>
  <si>
    <t>O.</t>
  </si>
  <si>
    <t>P.</t>
  </si>
  <si>
    <t>R.</t>
  </si>
  <si>
    <t>Zysk (strata) netto (N-O-P)</t>
  </si>
  <si>
    <t>RACHUNEK PRZEPŁYWÓW PIENIEŻNYCH</t>
  </si>
  <si>
    <t>(metoda pośrednia)</t>
  </si>
  <si>
    <t>nota</t>
  </si>
  <si>
    <t xml:space="preserve"> A. Przepływy środków pieniężnych z działalności operacyjnej</t>
  </si>
  <si>
    <t>Zysk / Strata netto</t>
  </si>
  <si>
    <t xml:space="preserve">Korekty razem </t>
  </si>
  <si>
    <t>Zyski (straty) z tytułu różnic kursowych</t>
  </si>
  <si>
    <t>Odsetki i udziały w zyskach (dywidendy)</t>
  </si>
  <si>
    <t>Zysk (strata) z działalności inwestycyjnej</t>
  </si>
  <si>
    <t>Zmiana stanu rezerw</t>
  </si>
  <si>
    <t>Zmiana stanu zapasów</t>
  </si>
  <si>
    <t>Zmiana stanu należności</t>
  </si>
  <si>
    <t>Zmiana stanu zobowiązań krótkoterminowych, z wyjątkiem pożyczek i kredytów</t>
  </si>
  <si>
    <t>Zmiana stanu rozliczeń międzyokresowych</t>
  </si>
  <si>
    <t>Inne korekty</t>
  </si>
  <si>
    <t>Przepływy pieniężne netto z działalności operacyjnej (I+II)</t>
  </si>
  <si>
    <t xml:space="preserve"> B. Przepływy środków pieniężnych z działalności inwestycyjnej</t>
  </si>
  <si>
    <t>Wpływy</t>
  </si>
  <si>
    <t>Zbycie wartości niematerialnych i prawnych oraz rzeczowych aktywów trwałych</t>
  </si>
  <si>
    <t>Zbycie inwestycji w nieruchomości oraz wartości niematerialne i prawne</t>
  </si>
  <si>
    <t>Z aktywów finansowych, w tym:</t>
  </si>
  <si>
    <t>a)</t>
  </si>
  <si>
    <t>w jednostkach powiązanych</t>
  </si>
  <si>
    <t>b)</t>
  </si>
  <si>
    <t>w pozostałych jednostkach:</t>
  </si>
  <si>
    <t xml:space="preserve"> - zbycie aktywów finansowych</t>
  </si>
  <si>
    <t xml:space="preserve"> - dywidendy i udziały w zyskach</t>
  </si>
  <si>
    <t xml:space="preserve"> - spłata udzielonych pożyczek długoterminowych</t>
  </si>
  <si>
    <t xml:space="preserve"> - odsetki</t>
  </si>
  <si>
    <t xml:space="preserve"> - inne wpływy z aktywów finansowych</t>
  </si>
  <si>
    <t>Inne wpływy inwestycyjne</t>
  </si>
  <si>
    <t>Wydatki</t>
  </si>
  <si>
    <t>Nabycie wartości niematerialnych i prawnych oraz rzeczowych aktywów trwałych</t>
  </si>
  <si>
    <t>Inwestycje w nieruchomości oraz wartości niematerialne i prawne</t>
  </si>
  <si>
    <t xml:space="preserve">Na aktywa finansowe, w tym: </t>
  </si>
  <si>
    <t xml:space="preserve"> - nabycie aktywów finansowych</t>
  </si>
  <si>
    <t xml:space="preserve"> - udzielone pożyczki długoterminowe</t>
  </si>
  <si>
    <t>Inne wydatki inwestycyjne</t>
  </si>
  <si>
    <t>Przepływy pieniężne netto z działalności inwestycyjnej (I-II)</t>
  </si>
  <si>
    <t>C. Przepływy środków pieniężnych z działalności finansowej</t>
  </si>
  <si>
    <t>Wpływy netto z wydania udziałów (emisji akcji) i innych instrumentów kapitałowych oraz dopłat do kapitału</t>
  </si>
  <si>
    <t>Kredyty i pożyczki</t>
  </si>
  <si>
    <t>Emisja dłużnych papierów wartościowych</t>
  </si>
  <si>
    <t>Inne wpływy finansowe</t>
  </si>
  <si>
    <t>Nabycie udziałów (akcji) własnych</t>
  </si>
  <si>
    <t>Dywidendy i inne wypłaty na rzecz właścicieli</t>
  </si>
  <si>
    <t xml:space="preserve">Inne, niż wypłaty na rzecz właścicieli, wydatki z tytułu podziału zysku </t>
  </si>
  <si>
    <t>Spłaty kredytów i pożyczek</t>
  </si>
  <si>
    <t>Wykup dłużnych papierów wartościowych</t>
  </si>
  <si>
    <t>Z tytułu innych zobowiązań finansowych</t>
  </si>
  <si>
    <t>Płatności zobowiązań z tytułu umów leasingu finansowego</t>
  </si>
  <si>
    <t xml:space="preserve">Odsetki </t>
  </si>
  <si>
    <t>Inne wydatki finansowe</t>
  </si>
  <si>
    <t>Przepływy pieniężne netto z działalności finansowej   (I-II)</t>
  </si>
  <si>
    <t>Przepływy pieniężne netto razem</t>
  </si>
  <si>
    <t>Bilansowa zmiana stanu środków pieniężnych, w tym</t>
  </si>
  <si>
    <t>- zmiana stanu środków pieniężnych z tytułu różnic kursowych</t>
  </si>
  <si>
    <t>Środki pieniężne na początek okresu</t>
  </si>
  <si>
    <t>Środki pieniężne na koniec okresu (F+D), w tym</t>
  </si>
  <si>
    <t>- o ograniczonej możliwości dysponowania</t>
  </si>
  <si>
    <t>ZESTAWIENIE ZMIAN W KAPITALE (FUNDUSZU) WŁASNYM</t>
  </si>
  <si>
    <t>Kapitał (fundusz) własny na początek okresu (BO)</t>
  </si>
  <si>
    <t xml:space="preserve">   - zmiana przyjętych zasad (polityki) rachunkowości</t>
  </si>
  <si>
    <t>- korekty błędów</t>
  </si>
  <si>
    <t>I.a</t>
  </si>
  <si>
    <t>Kapitał (fundusz) własny na początek okresu (BO), po korektach</t>
  </si>
  <si>
    <t xml:space="preserve">1.  </t>
  </si>
  <si>
    <t>Kapitał (fundusz) podstawowy na początek okresu</t>
  </si>
  <si>
    <t>1.1</t>
  </si>
  <si>
    <t>Zmiany kapitału (funduszu) podstawowego</t>
  </si>
  <si>
    <t>zwiększenie (z tytułu)</t>
  </si>
  <si>
    <t xml:space="preserve"> - wydania udziałów (emisji akcji)</t>
  </si>
  <si>
    <t xml:space="preserve"> - </t>
  </si>
  <si>
    <t>zmniejszenie (z tytułu)</t>
  </si>
  <si>
    <t xml:space="preserve"> - umorzenia udziałów (akcji)</t>
  </si>
  <si>
    <t>1.2</t>
  </si>
  <si>
    <t>Kapitał (fundusz) podstawowy na koniec okresu</t>
  </si>
  <si>
    <t xml:space="preserve">2.  </t>
  </si>
  <si>
    <t>Należne wpłaty na kapitał podstawowy na początek okresu</t>
  </si>
  <si>
    <t>2.1</t>
  </si>
  <si>
    <t>Zmiana należnych wpłat na kapitał podstawowy</t>
  </si>
  <si>
    <t>-</t>
  </si>
  <si>
    <t>2.2</t>
  </si>
  <si>
    <t>Należne wpłaty na kapitał podstawowy na koniec okresu</t>
  </si>
  <si>
    <t>Udziały (akcje) własne na początek okresu</t>
  </si>
  <si>
    <t>Zmiana udziałów (akcji) własnych</t>
  </si>
  <si>
    <t>- akcje przeznaczone do sprzedaży</t>
  </si>
  <si>
    <t>- akcje przeznaczone do umorzenia</t>
  </si>
  <si>
    <t>- sprzedaż akcji</t>
  </si>
  <si>
    <t>3.1</t>
  </si>
  <si>
    <t>Udziały (akcje) własne na koniec okresu</t>
  </si>
  <si>
    <t xml:space="preserve">4.  </t>
  </si>
  <si>
    <t>Kapitał (fundusz) zapasowy na początek okresu</t>
  </si>
  <si>
    <t>4.1</t>
  </si>
  <si>
    <t>Zmiany kapitału (funduszu) zapasowego</t>
  </si>
  <si>
    <t xml:space="preserve"> - emisji akcji powyżej wartości nominalnej</t>
  </si>
  <si>
    <t xml:space="preserve"> - z podziału zysku (ustawowo)</t>
  </si>
  <si>
    <t xml:space="preserve"> - z podziału zysku (ponad wymaganą ustawowo minimalną wartość)</t>
  </si>
  <si>
    <t xml:space="preserve"> - pokrycia straty</t>
  </si>
  <si>
    <t>4.2</t>
  </si>
  <si>
    <t>Stan kapitału (funduszu) zapasowego na koniec okresu</t>
  </si>
  <si>
    <t xml:space="preserve">5.  </t>
  </si>
  <si>
    <t>Kapitał (fundusz) z aktualizacji wyceny na początek okresu</t>
  </si>
  <si>
    <t>5.1</t>
  </si>
  <si>
    <t>Zmiany kapitału (funduszu) z aktualizacji wyceny</t>
  </si>
  <si>
    <t>- zbycia środków trwałych</t>
  </si>
  <si>
    <t>5.2</t>
  </si>
  <si>
    <t>Kapitał (fundusz) z aktualizacji wyceny na koniec okresu</t>
  </si>
  <si>
    <t xml:space="preserve">6.  </t>
  </si>
  <si>
    <t>Pozostałe kapitały (fundusze) rezerwowe na początek okresu</t>
  </si>
  <si>
    <t>6.1</t>
  </si>
  <si>
    <t>Zmiany pozostałych kapitałów (funduszy) rezerwowych</t>
  </si>
  <si>
    <t>6.2</t>
  </si>
  <si>
    <t>Pozostałe kapitały (fundusze) rezerwowe na koniec okresu</t>
  </si>
  <si>
    <t xml:space="preserve">7.  </t>
  </si>
  <si>
    <t>Zysk (strata) z lat ubiegłych na początek okresu</t>
  </si>
  <si>
    <t>7.1</t>
  </si>
  <si>
    <t>Zysk z lat ubiegłych na początek okresu</t>
  </si>
  <si>
    <t xml:space="preserve"> - zmiana przyjętych zasad (polityki) rachunkowości</t>
  </si>
  <si>
    <t xml:space="preserve"> - korekty błędów</t>
  </si>
  <si>
    <t>7.2</t>
  </si>
  <si>
    <t>Zysk z lat ubiegłych na początek okresu, po korektach</t>
  </si>
  <si>
    <t xml:space="preserve"> - podziału zysku z lat ubiegłych</t>
  </si>
  <si>
    <t xml:space="preserve"> -</t>
  </si>
  <si>
    <t xml:space="preserve"> - podział zysku</t>
  </si>
  <si>
    <t>7.3</t>
  </si>
  <si>
    <t>Zysk z lat ubiegłych na koniec okresu</t>
  </si>
  <si>
    <t>7.4</t>
  </si>
  <si>
    <t>Strata z lat ubiegłych na początek okresu</t>
  </si>
  <si>
    <t>7.5</t>
  </si>
  <si>
    <t>Strata z lat ubiegłych na początek okresu, po korektach</t>
  </si>
  <si>
    <t xml:space="preserve"> - przeniesienia straty z lat ubiegłych do pokrycia </t>
  </si>
  <si>
    <t>- podział zysku</t>
  </si>
  <si>
    <t>7.6</t>
  </si>
  <si>
    <t>Strata z lat ubiegłych na koniec okresu</t>
  </si>
  <si>
    <t>7.7</t>
  </si>
  <si>
    <t>Zysk/Strata z lat ubiegłych na koniec okresu</t>
  </si>
  <si>
    <t>Wynik netto</t>
  </si>
  <si>
    <t>Zysk netto</t>
  </si>
  <si>
    <t>Strata netto</t>
  </si>
  <si>
    <t>c)</t>
  </si>
  <si>
    <t>Odpisy z zysku</t>
  </si>
  <si>
    <t>Kapitał (fundusz) własny na koniec okresu (BZ)</t>
  </si>
  <si>
    <t>RACHUNEK ZYSKÓW I STRAT</t>
  </si>
  <si>
    <t>(wariant kalkulacyjny)</t>
  </si>
  <si>
    <t xml:space="preserve">Kapitał (fundusz) własny, po uwzględnieniu proponowanego podziału zysku (pokrycia straty) </t>
  </si>
  <si>
    <t>DODATKOWE INFORMACJE I OBJAŚNIENIA</t>
  </si>
  <si>
    <t xml:space="preserve"> 
Razem
</t>
  </si>
  <si>
    <t>Wartość brutto</t>
  </si>
  <si>
    <t>Zwiększenia</t>
  </si>
  <si>
    <t>Zmniejszenia</t>
  </si>
  <si>
    <t>Przemieszczenia</t>
  </si>
  <si>
    <t>Umorzenie</t>
  </si>
  <si>
    <t>Sprawdzenie noty</t>
  </si>
  <si>
    <t>Odpisy aktualizujące</t>
  </si>
  <si>
    <t>wg bilansu</t>
  </si>
  <si>
    <t>Wartość netto</t>
  </si>
  <si>
    <t>różnica</t>
  </si>
  <si>
    <r>
      <t>Przyczyny dokonania odpisów aktualizujących:</t>
    </r>
    <r>
      <rPr>
        <sz val="10"/>
        <color indexed="8"/>
        <rFont val="Arial CE"/>
        <family val="2"/>
      </rPr>
      <t xml:space="preserve"> </t>
    </r>
  </si>
  <si>
    <t>Nie dokonywano odpisów aktualizujących</t>
  </si>
  <si>
    <t>Grunty (w tym prawo wieczystego użytkowania gruntów)</t>
  </si>
  <si>
    <t>Budynki, lokale i obiekty inżynierii lądowej i wodnej</t>
  </si>
  <si>
    <t>Urządzenia
techniczne
i maszyny</t>
  </si>
  <si>
    <t>Środki
transportu</t>
  </si>
  <si>
    <t>Inne środki trwałe</t>
  </si>
  <si>
    <t>Razem</t>
  </si>
  <si>
    <t>Grunty</t>
  </si>
  <si>
    <t>Budynki i budowle</t>
  </si>
  <si>
    <t xml:space="preserve"> Środki transportu</t>
  </si>
  <si>
    <t>Nie dokonywano odpisów aktualizujących.</t>
  </si>
  <si>
    <t>Aktywa z tytułu odroczonego podatku dochodowego ustala się w wysokości kwoty przewidzianej w przyszłości do odliczenia od podatku dochodowego, w związku z ujemnymi różnicami przejściowymi, które spowodują w przyszłości zmniejszenie podstawy obliczenia podatku dochodowego oraz straty podatkowej możliwej do odliczenia, ustalonej przy uwzględnieniu zasady ostrożności.</t>
  </si>
  <si>
    <t>Rezerwę z tytułu odroczonego podatku dochodowego tworzy się w wysokości kwoty podatku dochodowego, wymagającej w przyszłości zapłaty, w związku z występowaniem dodatnich różnic przejściowych, to jest różnic, które spowodują zwiększenie podstawy obliczenia podatku dochodowego w przyszłości.</t>
  </si>
  <si>
    <t>Wysokość rezerwy i aktywów z tytułu odroczonego podatku dochodowego ustala się przy uwzględnieniu stawek podatku dochodowego obowiązujących w roku powstania obowiązku podatkowego.</t>
  </si>
  <si>
    <t>Rezerwa i aktywa z tytułu odroczonego podatku dochodowego nie są kompensowane dla potrzeb prezentacji w sprawozdaniu finansowym.</t>
  </si>
  <si>
    <t>Różnice kursowe</t>
  </si>
  <si>
    <t xml:space="preserve">Różnice kursowe wynikające z wyceny na dzień bilansowy aktywów i pasywów wyrażonych w walutach obcych, z wyjątkiem inwestycji długoterminowych, oraz powstałe w związku z zapłatą należności i zobowiązań w walutach obcych, jak również przy sprzedaży walut, zalicza się odpowiednio do przychodów lub kosztów finansowych. </t>
  </si>
  <si>
    <t>Instrumenty finansowe</t>
  </si>
  <si>
    <t>Klasyfikacja instrumentów finansowych</t>
  </si>
  <si>
    <t>Instrumenty finansowe ujmowane są oraz wyceniane zgodnie z Rozporządzeniem Ministra Finansów z dnia 12 grudnia 2001 r. w sprawie szczegółowych zasad uznawania, metod wyceny, zakresu ujawniania i sposobu prezentacji instrumentów finansowych. Zasady wyceny i ujawniania aktywów finansowych opisane w poniższej nocie nie dotyczą instrumentów finansowych wyłączonych z Rozporządzenia w tym w szczególności udziałów i akcji w jednostkach podporządkowanych, praw i zobowiązań wynikających z umów leasingowych i ubezpieczeniowych, należności i zobowiązań z tytułu dostaw i usług oraz instrumentów finansowych wyemitowanych przez Spółkę stanowiących jej instrumenty kapitałowe.</t>
  </si>
  <si>
    <t>Aktywa finansowe dzieli się na:</t>
  </si>
  <si>
    <t>• aktywa finansowe przeznaczone do obrotu,</t>
  </si>
  <si>
    <t>• pożyczki udzielone i należności własne,</t>
  </si>
  <si>
    <t>• aktywa finansowe utrzymywane do terminu wymagalności,</t>
  </si>
  <si>
    <t>• aktywa finansowe dostępne do sprzedaży.</t>
  </si>
  <si>
    <t>Zobowiązania finansowe dzieli się na:</t>
  </si>
  <si>
    <t>• zobowiązania finansowe przeznaczone do obrotu,</t>
  </si>
  <si>
    <t>• pozostałe zobowiązania finansowe.</t>
  </si>
  <si>
    <t>Zasady ujmowania i wyceny instrumentów finansowych</t>
  </si>
  <si>
    <t xml:space="preserve">Aktywa finansowe wprowadza się do ksiąg rachunkowych na dzień zawarcia kontraktu w cenie nabycia, to jest w wartości godziwej poniesionych wydatków lub przekazanych w zamian innych składników majątkowych, zaś zobowiązania finansowe w wartości godziwej uzyskanej kwoty lub wartości otrzymanych innych składników majątkowych. Przy ustalaniu wartości godziwej na ten dzień uwzględnia się poniesione przez Spółkę koszty transakcji. </t>
  </si>
  <si>
    <t>Stan na 30.09.2013 r.</t>
  </si>
  <si>
    <t>Stan na 30.09.2014 r.</t>
  </si>
  <si>
    <t>BILANS NA 30.09.2014 r.</t>
  </si>
  <si>
    <t>01.07.2014 r. - 30.09.2014 r.</t>
  </si>
  <si>
    <t>01.07.2013 r. - 30.09.2013 r.</t>
  </si>
  <si>
    <t>III kwartał 2014</t>
  </si>
  <si>
    <t>III kwartał 2013</t>
  </si>
  <si>
    <t>narastająco    01.01.2014 r. - 30.09.2014 r.</t>
  </si>
  <si>
    <t>narastająco    01.01.2013 r. - 30.09.2013 r.</t>
  </si>
  <si>
    <t>Aktywa finansowe nabyte w wyniku transakcji dokonanych na rynku regulowanym wprowadza się do ksiąg rachunkowych w dniu ich zawarcia.</t>
  </si>
  <si>
    <t>Aktywa finansowe przeznaczone do obrotu</t>
  </si>
  <si>
    <t>Do aktywów finansowych przeznaczonych do obrotu zalicza się aktywa nabyte w celu osiągnięcia korzyści ekonomicznych wynikających z krótkoterminowych zmian cen oraz wahań innych czynników rynkowych albo krótkiego czasu trwania nabytego instrumentu, a także inne aktywa finansowe, bez względu na zamiary, jakimi kierowano się przy zawieraniu kontraktu, jeżeli stanowią one składnik portfela podobnych aktywów finansowych, co do którego jest duże prawdopodobieństwo realizacji w krótkim terminie zakładanych korzyści ekonomicznych.</t>
  </si>
  <si>
    <t>Do aktywów finansowych lub zobowiązań finansowych przeznaczonych do obrotu zalicza się pochodne instrumenty finansowe, z wyjątkiem przypadku, gdy Spółka uznaje zawarte kontrakty za instrumenty zabezpieczające. Do zobowiązań finansowych przeznaczonych do obrotu zalicza się również zobowiązanie do dostarczenia pożyczonych papierów wartościowych oraz innych instrumentów finansowych, w przypadku zawarcia przez Spółkę umowy sprzedaży krótkiej.</t>
  </si>
  <si>
    <t xml:space="preserve">Aktywa finansowe przeznaczone do obrotu wycenia się w wartości godziwej, natomiast skutki okresowej wyceny, z wyłączeniem pozycji zabezpieczanych i instrumentów zabezpieczających, zalicza się odpowiednio do przychodów lub kosztów finansowych okresu sprawozdawczego, w którym nastąpiło przeszacowanie. </t>
  </si>
  <si>
    <t>Aktywa finansowe utrzymywane do terminu wymagalności</t>
  </si>
  <si>
    <t>Do aktywów finansowych utrzymywanych do terminu wymagalności zalicza się niezakwalifikowane do pożyczek udzielonych i należności własnych aktywa finansowe, dla których zawarte kontrakty ustalają termin wymagalności spłaty wartości nominalnej oraz określają prawo do otrzymania w ustalonych terminach korzyści ekonomicznych, na przykład oprocentowania, w stałej lub możliwej do ustalenia kwocie, pod warunkiem że Spółka zamierza i może utrzymać te aktywa do czasu, gdy staną się one wymagalne.</t>
  </si>
  <si>
    <t xml:space="preserve">                                                                                                                                                                      </t>
  </si>
  <si>
    <t>Pożyczki udzielone i należności własne</t>
  </si>
  <si>
    <t xml:space="preserve">Do pożyczek udzielonych i należności własnych zalicza się, niezależnie od terminu ich wymagalności (zapłaty), aktywa finansowe powstałe na skutek wydania bezpośrednio drugiej stronie kontraktu środków pieniężnych.  Do pożyczek udzielonych i należności własnych zalicza się także obligacje i inne dłużne instrumenty finansowe nabyte w zamian za wydane bezpośrednio drugiej stronie kontraktu środki pieniężne, jeżeli z zawartego kontraktu jednoznacznie wynika, że zbywający nie utracił kontroli nad wydanymi instrumentami finansowymi. </t>
  </si>
  <si>
    <t>Pożyczki udzielone i należności własne, które Spółka przeznacza do sprzedaży w krótkim terminie, zalicza się do aktywów finansowych przeznaczonych do obrotu.</t>
  </si>
  <si>
    <t>Do pożyczek udzielonych i należności własnych nie zalicza się nabytych pożyczek ani należności, a także wpłat dokonanych przez Spółkę celem nabycia instrumentów kapitałowych nowych emisji, również wtedy, gdy nabycie następuje w pierwszej ofercie publicznej lub w obrocie pierwotnym, a w przypadku praw do akcji - także w obrocie wtórnym.</t>
  </si>
  <si>
    <t>Udzielone pożyczki i należności własne przeznaczone do sprzedaży w okresie do 12 miesięcy, wycenia się według wartości nominalnej</t>
  </si>
  <si>
    <t>Aktywa finansowe dostępne do sprzedaży</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</si>
</sst>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mm/yyyy"/>
    <numFmt numFmtId="165" formatCode="#,##0.00;\(#,##0.00\)"/>
    <numFmt numFmtId="166" formatCode="_(* #,##0.0_);_(* \(#,##0.0\);_(* \-_)"/>
    <numFmt numFmtId="167" formatCode="0_)"/>
    <numFmt numFmtId="168" formatCode="#,##0.0000"/>
    <numFmt numFmtId="169" formatCode="[$-415]d\ mmmm\ yyyy"/>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80">
    <font>
      <sz val="12"/>
      <name val="Arial"/>
      <family val="2"/>
    </font>
    <font>
      <sz val="10"/>
      <name val="Arial"/>
      <family val="0"/>
    </font>
    <font>
      <sz val="10"/>
      <name val="Arial CE"/>
      <family val="2"/>
    </font>
    <font>
      <sz val="11"/>
      <color indexed="8"/>
      <name val="Calibri"/>
      <family val="2"/>
    </font>
    <font>
      <sz val="11"/>
      <name val="Arial"/>
      <family val="2"/>
    </font>
    <font>
      <b/>
      <sz val="12"/>
      <name val="Arial"/>
      <family val="2"/>
    </font>
    <font>
      <u val="single"/>
      <sz val="10"/>
      <color indexed="12"/>
      <name val="Arial"/>
      <family val="2"/>
    </font>
    <font>
      <sz val="12"/>
      <color indexed="8"/>
      <name val="Arial"/>
      <family val="2"/>
    </font>
    <font>
      <b/>
      <sz val="11"/>
      <name val="Arial"/>
      <family val="2"/>
    </font>
    <font>
      <sz val="12"/>
      <color indexed="10"/>
      <name val="Arial"/>
      <family val="2"/>
    </font>
    <font>
      <b/>
      <sz val="16"/>
      <name val="Arial"/>
      <family val="2"/>
    </font>
    <font>
      <i/>
      <sz val="11"/>
      <name val="Arial"/>
      <family val="2"/>
    </font>
    <font>
      <b/>
      <sz val="14"/>
      <name val="Arial"/>
      <family val="2"/>
    </font>
    <font>
      <i/>
      <sz val="10"/>
      <name val="Arial"/>
      <family val="2"/>
    </font>
    <font>
      <i/>
      <sz val="12"/>
      <name val="Arial"/>
      <family val="2"/>
    </font>
    <font>
      <b/>
      <i/>
      <sz val="11"/>
      <name val="Arial"/>
      <family val="2"/>
    </font>
    <font>
      <b/>
      <i/>
      <sz val="10"/>
      <name val="Arial"/>
      <family val="2"/>
    </font>
    <font>
      <b/>
      <sz val="10"/>
      <name val="Arial"/>
      <family val="2"/>
    </font>
    <font>
      <b/>
      <i/>
      <sz val="10"/>
      <color indexed="8"/>
      <name val="Arial"/>
      <family val="2"/>
    </font>
    <font>
      <sz val="10"/>
      <color indexed="8"/>
      <name val="Arial"/>
      <family val="2"/>
    </font>
    <font>
      <sz val="9"/>
      <name val="Arial"/>
      <family val="2"/>
    </font>
    <font>
      <i/>
      <sz val="9"/>
      <name val="Arial"/>
      <family val="2"/>
    </font>
    <font>
      <sz val="8"/>
      <name val="Arial"/>
      <family val="2"/>
    </font>
    <font>
      <b/>
      <i/>
      <sz val="12"/>
      <name val="Arial"/>
      <family val="2"/>
    </font>
    <font>
      <b/>
      <sz val="10"/>
      <color indexed="8"/>
      <name val="Arial CE"/>
      <family val="2"/>
    </font>
    <font>
      <sz val="10"/>
      <color indexed="8"/>
      <name val="Arial CE"/>
      <family val="2"/>
    </font>
    <font>
      <sz val="11"/>
      <color indexed="8"/>
      <name val="Arial CE"/>
      <family val="2"/>
    </font>
    <font>
      <b/>
      <sz val="11"/>
      <color indexed="8"/>
      <name val="Arial CE"/>
      <family val="2"/>
    </font>
    <font>
      <b/>
      <i/>
      <sz val="10"/>
      <color indexed="10"/>
      <name val="Arial"/>
      <family val="2"/>
    </font>
    <font>
      <b/>
      <i/>
      <sz val="12"/>
      <color indexed="10"/>
      <name val="Arial"/>
      <family val="2"/>
    </font>
    <font>
      <b/>
      <sz val="10"/>
      <color indexed="8"/>
      <name val="Arial"/>
      <family val="2"/>
    </font>
    <font>
      <b/>
      <sz val="12"/>
      <color indexed="8"/>
      <name val="Arial CE"/>
      <family val="2"/>
    </font>
    <font>
      <sz val="12"/>
      <color indexed="8"/>
      <name val="Arial CE"/>
      <family val="2"/>
    </font>
    <font>
      <sz val="10"/>
      <color indexed="10"/>
      <name val="Arial"/>
      <family val="2"/>
    </font>
    <font>
      <sz val="11"/>
      <color indexed="10"/>
      <name val="Arial"/>
      <family val="2"/>
    </font>
    <font>
      <sz val="10"/>
      <color indexed="10"/>
      <name val="Arial CE"/>
      <family val="2"/>
    </font>
    <font>
      <sz val="11"/>
      <color indexed="8"/>
      <name val="Arial"/>
      <family val="2"/>
    </font>
    <font>
      <b/>
      <i/>
      <sz val="11"/>
      <color indexed="10"/>
      <name val="Arial"/>
      <family val="2"/>
    </font>
    <font>
      <b/>
      <sz val="11"/>
      <color indexed="8"/>
      <name val="Arial"/>
      <family val="2"/>
    </font>
    <font>
      <b/>
      <sz val="10"/>
      <color indexed="10"/>
      <name val="Arial"/>
      <family val="2"/>
    </font>
    <font>
      <sz val="12"/>
      <name val="Cambria"/>
      <family val="1"/>
    </font>
    <font>
      <sz val="10"/>
      <name val="Cambria"/>
      <family val="1"/>
    </font>
    <font>
      <b/>
      <sz val="10"/>
      <name val="Cambria"/>
      <family val="1"/>
    </font>
    <font>
      <b/>
      <sz val="12"/>
      <name val="Cambria"/>
      <family val="1"/>
    </font>
    <font>
      <sz val="12"/>
      <name val="Calibri"/>
      <family val="2"/>
    </font>
    <font>
      <i/>
      <sz val="12"/>
      <name val="Cambria"/>
      <family val="1"/>
    </font>
    <font>
      <sz val="12"/>
      <name val="Tahoma"/>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2"/>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2"/>
      <color theme="11"/>
      <name val="Arial"/>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s>
  <borders count="1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23"/>
      </left>
      <right style="thin">
        <color indexed="23"/>
      </right>
      <top style="medium">
        <color indexed="23"/>
      </top>
      <bottom style="medium">
        <color indexed="23"/>
      </bottom>
    </border>
    <border>
      <left style="thin">
        <color indexed="23"/>
      </left>
      <right style="medium">
        <color indexed="63"/>
      </right>
      <top style="medium">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medium">
        <color indexed="8"/>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style="medium">
        <color indexed="8"/>
      </right>
      <top style="thin">
        <color indexed="23"/>
      </top>
      <bottom style="medium">
        <color indexed="23"/>
      </bottom>
    </border>
    <border>
      <left style="medium">
        <color indexed="8"/>
      </left>
      <right style="medium">
        <color indexed="23"/>
      </right>
      <top>
        <color indexed="63"/>
      </top>
      <bottom>
        <color indexed="6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medium">
        <color indexed="8"/>
      </right>
      <top style="medium">
        <color indexed="23"/>
      </top>
      <bottom style="thin">
        <color indexed="23"/>
      </bottom>
    </border>
    <border>
      <left style="medium">
        <color indexed="8"/>
      </left>
      <right style="medium">
        <color indexed="23"/>
      </right>
      <top style="thin">
        <color indexed="23"/>
      </top>
      <bottom style="thin">
        <color indexed="23"/>
      </bottom>
    </border>
    <border>
      <left style="medium">
        <color indexed="2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color indexed="8"/>
      </right>
      <top style="thin">
        <color indexed="23"/>
      </top>
      <bottom style="thin">
        <color indexed="23"/>
      </bottom>
    </border>
    <border>
      <left style="medium">
        <color indexed="8"/>
      </left>
      <right style="medium">
        <color indexed="23"/>
      </right>
      <top style="medium">
        <color indexed="23"/>
      </top>
      <bottom style="medium">
        <color indexed="23"/>
      </bottom>
    </border>
    <border>
      <left style="medium">
        <color indexed="23"/>
      </left>
      <right style="thin">
        <color indexed="23"/>
      </right>
      <top style="medium">
        <color indexed="23"/>
      </top>
      <bottom style="medium">
        <color indexed="23"/>
      </bottom>
    </border>
    <border>
      <left>
        <color indexed="63"/>
      </left>
      <right style="thin">
        <color indexed="23"/>
      </right>
      <top style="medium">
        <color indexed="23"/>
      </top>
      <bottom style="medium">
        <color indexed="23"/>
      </bottom>
    </border>
    <border>
      <left style="thin">
        <color indexed="23"/>
      </left>
      <right style="medium">
        <color indexed="8"/>
      </right>
      <top style="medium">
        <color indexed="23"/>
      </top>
      <bottom style="medium">
        <color indexed="23"/>
      </bottom>
    </border>
    <border>
      <left style="medium">
        <color indexed="8"/>
      </left>
      <right style="medium">
        <color indexed="23"/>
      </right>
      <top>
        <color indexed="63"/>
      </top>
      <bottom style="thin">
        <color indexed="23"/>
      </bottom>
    </border>
    <border>
      <left style="medium">
        <color indexed="23"/>
      </left>
      <right style="thin">
        <color indexed="23"/>
      </right>
      <top>
        <color indexed="6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medium">
        <color indexed="8"/>
      </right>
      <top>
        <color indexed="63"/>
      </top>
      <bottom style="thin">
        <color indexed="23"/>
      </bottom>
    </border>
    <border>
      <left style="medium">
        <color indexed="8"/>
      </left>
      <right style="medium">
        <color indexed="23"/>
      </right>
      <top style="thin">
        <color indexed="23"/>
      </top>
      <bottom>
        <color indexed="63"/>
      </bottom>
    </border>
    <border>
      <left style="medium">
        <color indexed="23"/>
      </left>
      <right style="thin">
        <color indexed="2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medium">
        <color indexed="8"/>
      </right>
      <top style="thin">
        <color indexed="23"/>
      </top>
      <bottom>
        <color indexed="63"/>
      </botto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style="medium">
        <color indexed="8"/>
      </right>
      <top>
        <color indexed="63"/>
      </top>
      <bottom>
        <color indexed="63"/>
      </bottom>
    </border>
    <border>
      <left style="medium">
        <color indexed="8"/>
      </left>
      <right style="medium">
        <color indexed="23"/>
      </right>
      <top style="medium">
        <color indexed="23"/>
      </top>
      <bottom style="medium">
        <color indexed="8"/>
      </bottom>
    </border>
    <border>
      <left style="medium">
        <color indexed="23"/>
      </left>
      <right style="thin">
        <color indexed="23"/>
      </right>
      <top style="medium">
        <color indexed="23"/>
      </top>
      <bottom style="medium">
        <color indexed="8"/>
      </bottom>
    </border>
    <border>
      <left>
        <color indexed="63"/>
      </left>
      <right style="thin">
        <color indexed="23"/>
      </right>
      <top style="medium">
        <color indexed="23"/>
      </top>
      <bottom style="medium">
        <color indexed="8"/>
      </bottom>
    </border>
    <border>
      <left style="thin">
        <color indexed="23"/>
      </left>
      <right style="thin">
        <color indexed="23"/>
      </right>
      <top style="medium">
        <color indexed="23"/>
      </top>
      <bottom style="medium">
        <color indexed="8"/>
      </bottom>
    </border>
    <border>
      <left style="thin">
        <color indexed="23"/>
      </left>
      <right style="medium">
        <color indexed="8"/>
      </right>
      <top style="medium">
        <color indexed="23"/>
      </top>
      <bottom style="medium">
        <color indexed="8"/>
      </bottom>
    </border>
    <border>
      <left style="thin">
        <color indexed="23"/>
      </left>
      <right style="medium">
        <color indexed="63"/>
      </right>
      <top style="thin">
        <color indexed="23"/>
      </top>
      <bottom style="thin">
        <color indexed="23"/>
      </bottom>
    </border>
    <border>
      <left style="thin">
        <color indexed="23"/>
      </left>
      <right style="thin">
        <color indexed="23"/>
      </right>
      <top style="medium">
        <color indexed="63"/>
      </top>
      <bottom style="thin">
        <color indexed="23"/>
      </bottom>
    </border>
    <border>
      <left style="thin">
        <color indexed="23"/>
      </left>
      <right style="medium">
        <color indexed="63"/>
      </right>
      <top style="thin">
        <color indexed="23"/>
      </top>
      <bottom style="medium">
        <color indexed="23"/>
      </bottom>
    </border>
    <border>
      <left style="medium">
        <color indexed="63"/>
      </left>
      <right style="thin">
        <color indexed="23"/>
      </right>
      <top style="medium">
        <color indexed="23"/>
      </top>
      <bottom style="thin">
        <color indexed="23"/>
      </bottom>
    </border>
    <border>
      <left style="thin">
        <color indexed="23"/>
      </left>
      <right style="medium">
        <color indexed="63"/>
      </right>
      <top style="medium">
        <color indexed="23"/>
      </top>
      <bottom style="thin">
        <color indexed="23"/>
      </bottom>
    </border>
    <border>
      <left style="medium">
        <color indexed="63"/>
      </left>
      <right style="thin">
        <color indexed="23"/>
      </right>
      <top style="thin">
        <color indexed="23"/>
      </top>
      <bottom style="thin">
        <color indexed="23"/>
      </bottom>
    </border>
    <border>
      <left style="medium">
        <color indexed="63"/>
      </left>
      <right style="thin">
        <color indexed="23"/>
      </right>
      <top style="thin">
        <color indexed="23"/>
      </top>
      <bottom style="medium">
        <color indexed="23"/>
      </bottom>
    </border>
    <border>
      <left style="medium">
        <color indexed="63"/>
      </left>
      <right style="thin">
        <color indexed="23"/>
      </right>
      <top style="medium">
        <color indexed="23"/>
      </top>
      <bottom style="medium">
        <color indexed="23"/>
      </bottom>
    </border>
    <border>
      <left style="medium">
        <color indexed="63"/>
      </left>
      <right style="thin">
        <color indexed="23"/>
      </right>
      <top style="thin">
        <color indexed="23"/>
      </top>
      <bottom style="medium">
        <color indexed="63"/>
      </bottom>
    </border>
    <border>
      <left style="thin">
        <color indexed="23"/>
      </left>
      <right style="thin">
        <color indexed="23"/>
      </right>
      <top style="thin">
        <color indexed="23"/>
      </top>
      <bottom style="medium">
        <color indexed="63"/>
      </bottom>
    </border>
    <border>
      <left style="thin">
        <color indexed="23"/>
      </left>
      <right style="medium">
        <color indexed="63"/>
      </right>
      <top style="thin">
        <color indexed="23"/>
      </top>
      <bottom style="medium">
        <color indexed="63"/>
      </bottom>
    </border>
    <border>
      <left style="medium">
        <color indexed="63"/>
      </left>
      <right style="thin">
        <color indexed="23"/>
      </right>
      <top style="medium">
        <color indexed="23"/>
      </top>
      <bottom style="medium">
        <color indexed="63"/>
      </bottom>
    </border>
    <border>
      <left style="thin">
        <color indexed="23"/>
      </left>
      <right style="thin">
        <color indexed="23"/>
      </right>
      <top style="medium">
        <color indexed="23"/>
      </top>
      <bottom style="medium">
        <color indexed="63"/>
      </bottom>
    </border>
    <border>
      <left style="thin">
        <color indexed="23"/>
      </left>
      <right style="medium">
        <color indexed="63"/>
      </right>
      <top style="medium">
        <color indexed="23"/>
      </top>
      <bottom style="mediu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color indexed="63"/>
      </left>
      <right style="medium">
        <color indexed="8"/>
      </right>
      <top>
        <color indexed="63"/>
      </top>
      <bottom>
        <color indexed="63"/>
      </bottom>
    </border>
    <border>
      <left>
        <color indexed="63"/>
      </left>
      <right style="thin">
        <color indexed="8"/>
      </right>
      <top style="thin">
        <color indexed="8"/>
      </top>
      <bottom style="thin">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color indexed="63"/>
      </bottom>
    </border>
    <border>
      <left>
        <color indexed="63"/>
      </left>
      <right style="medium">
        <color indexed="8"/>
      </right>
      <top style="thin">
        <color indexed="23"/>
      </top>
      <bottom style="thin">
        <color indexed="23"/>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thin"/>
    </border>
    <border>
      <left style="medium"/>
      <right>
        <color indexed="63"/>
      </right>
      <top>
        <color indexed="63"/>
      </top>
      <bottom style="thin"/>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medium"/>
    </border>
    <border>
      <left style="thin"/>
      <right style="medium"/>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right style="thin"/>
      <top style="medium"/>
      <bottom style="medium"/>
    </border>
    <border>
      <left style="thin"/>
      <right>
        <color indexed="63"/>
      </right>
      <top style="medium"/>
      <bottom style="medium"/>
    </border>
    <border>
      <left>
        <color indexed="63"/>
      </left>
      <right style="medium"/>
      <top>
        <color indexed="63"/>
      </top>
      <bottom style="medium"/>
    </border>
    <border>
      <left style="medium">
        <color indexed="8"/>
      </left>
      <right style="medium">
        <color indexed="23"/>
      </right>
      <top style="medium">
        <color indexed="8"/>
      </top>
      <bottom style="medium">
        <color indexed="23"/>
      </bottom>
    </border>
    <border>
      <left style="medium">
        <color indexed="23"/>
      </left>
      <right style="thin">
        <color indexed="23"/>
      </right>
      <top style="medium">
        <color indexed="8"/>
      </top>
      <bottom style="medium">
        <color indexed="23"/>
      </bottom>
    </border>
    <border>
      <left style="thin">
        <color indexed="23"/>
      </left>
      <right style="medium">
        <color indexed="8"/>
      </right>
      <top style="medium">
        <color indexed="8"/>
      </top>
      <bottom style="thin">
        <color indexed="23"/>
      </bottom>
    </border>
    <border>
      <left>
        <color indexed="63"/>
      </left>
      <right>
        <color indexed="63"/>
      </right>
      <top style="thin">
        <color indexed="8"/>
      </top>
      <bottom>
        <color indexed="63"/>
      </bottom>
    </border>
    <border>
      <left style="medium">
        <color indexed="63"/>
      </left>
      <right style="medium">
        <color indexed="63"/>
      </right>
      <top>
        <color indexed="63"/>
      </top>
      <bottom>
        <color indexed="63"/>
      </bottom>
    </border>
    <border>
      <left style="medium">
        <color indexed="63"/>
      </left>
      <right style="thin">
        <color indexed="23"/>
      </right>
      <top style="medium">
        <color indexed="63"/>
      </top>
      <bottom style="medium">
        <color indexed="23"/>
      </bottom>
    </border>
    <border>
      <left style="thin">
        <color indexed="23"/>
      </left>
      <right style="thin">
        <color indexed="23"/>
      </right>
      <top style="medium">
        <color indexed="63"/>
      </top>
      <bottom style="medium">
        <color indexed="23"/>
      </bottom>
    </border>
    <border>
      <left style="thin">
        <color indexed="23"/>
      </left>
      <right style="medium">
        <color indexed="63"/>
      </right>
      <top style="medium">
        <color indexed="63"/>
      </top>
      <bottom style="thin">
        <color indexed="23"/>
      </bottom>
    </border>
    <border>
      <left>
        <color indexed="63"/>
      </left>
      <right>
        <color indexed="63"/>
      </right>
      <top style="medium">
        <color indexed="23"/>
      </top>
      <bottom style="thin">
        <color indexed="23"/>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medium">
        <color indexed="8"/>
      </left>
      <right>
        <color indexed="63"/>
      </right>
      <top style="medium">
        <color indexed="8"/>
      </top>
      <bottom style="thin">
        <color indexed="8"/>
      </bottom>
    </border>
    <border>
      <left style="medium">
        <color indexed="8"/>
      </left>
      <right style="thin">
        <color indexed="8"/>
      </right>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5" borderId="2" applyNumberFormat="0" applyAlignment="0" applyProtection="0"/>
    <xf numFmtId="0" fontId="67" fillId="2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6" fillId="0" borderId="0" applyNumberFormat="0" applyFill="0" applyBorder="0" applyAlignment="0" applyProtection="0"/>
    <xf numFmtId="0" fontId="68" fillId="0" borderId="3" applyNumberFormat="0" applyFill="0" applyAlignment="0" applyProtection="0"/>
    <xf numFmtId="0" fontId="69" fillId="28" borderId="4" applyNumberFormat="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3"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74" fillId="5" borderId="1" applyNumberFormat="0" applyAlignment="0" applyProtection="0"/>
    <xf numFmtId="0" fontId="75" fillId="0" borderId="0" applyNumberFormat="0" applyFill="0" applyBorder="0" applyAlignment="0" applyProtection="0"/>
    <xf numFmtId="9" fontId="0" fillId="0" borderId="0" applyFill="0" applyBorder="0" applyAlignment="0" applyProtection="0"/>
    <xf numFmtId="0" fontId="59" fillId="0" borderId="8"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0" fillId="30"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79" fillId="31" borderId="0" applyNumberFormat="0" applyBorder="0" applyAlignment="0" applyProtection="0"/>
  </cellStyleXfs>
  <cellXfs count="1480">
    <xf numFmtId="0" fontId="0" fillId="0" borderId="0" xfId="0" applyAlignment="1">
      <alignment/>
    </xf>
    <xf numFmtId="0" fontId="4" fillId="0" borderId="0" xfId="0" applyFont="1" applyAlignment="1">
      <alignment/>
    </xf>
    <xf numFmtId="0" fontId="4"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xf>
    <xf numFmtId="4" fontId="4" fillId="0" borderId="0" xfId="59" applyNumberFormat="1" applyFont="1" applyFill="1" applyBorder="1" applyAlignment="1" applyProtection="1">
      <alignment/>
      <protection locked="0"/>
    </xf>
    <xf numFmtId="4" fontId="11" fillId="0" borderId="0" xfId="59" applyNumberFormat="1" applyFont="1" applyFill="1" applyBorder="1" applyAlignment="1" applyProtection="1">
      <alignment/>
      <protection locked="0"/>
    </xf>
    <xf numFmtId="4" fontId="4" fillId="0" borderId="0" xfId="59" applyNumberFormat="1" applyFont="1" applyFill="1" applyBorder="1" applyAlignment="1" applyProtection="1">
      <alignment wrapText="1"/>
      <protection locked="0"/>
    </xf>
    <xf numFmtId="0" fontId="4" fillId="0" borderId="0" xfId="0" applyFont="1" applyAlignment="1">
      <alignment horizontal="justify"/>
    </xf>
    <xf numFmtId="4" fontId="11" fillId="0" borderId="0" xfId="59" applyNumberFormat="1" applyFont="1" applyFill="1" applyBorder="1" applyAlignment="1" applyProtection="1">
      <alignment wrapText="1"/>
      <protection locked="0"/>
    </xf>
    <xf numFmtId="0" fontId="4" fillId="0" borderId="0" xfId="59" applyFont="1" applyFill="1">
      <alignment/>
      <protection/>
    </xf>
    <xf numFmtId="0" fontId="1" fillId="0" borderId="0" xfId="0" applyFont="1" applyAlignment="1">
      <alignment horizontal="justify"/>
    </xf>
    <xf numFmtId="0" fontId="10"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1" fillId="0" borderId="0" xfId="0" applyFont="1" applyBorder="1" applyAlignment="1" applyProtection="1">
      <alignment horizontal="justify" vertical="top" wrapText="1"/>
      <protection hidden="1"/>
    </xf>
    <xf numFmtId="0" fontId="1" fillId="0" borderId="0" xfId="0" applyFont="1" applyBorder="1" applyAlignment="1" applyProtection="1">
      <alignment vertical="top" wrapText="1"/>
      <protection hidden="1"/>
    </xf>
    <xf numFmtId="0" fontId="1" fillId="0" borderId="0" xfId="0" applyFont="1" applyBorder="1" applyAlignment="1">
      <alignment wrapText="1"/>
    </xf>
    <xf numFmtId="0" fontId="1" fillId="0" borderId="0" xfId="0" applyFont="1" applyBorder="1" applyAlignment="1" applyProtection="1">
      <alignment vertical="top"/>
      <protection hidden="1"/>
    </xf>
    <xf numFmtId="0" fontId="1" fillId="0" borderId="0" xfId="0" applyFont="1" applyBorder="1" applyAlignment="1" applyProtection="1">
      <alignment horizontal="justify" vertical="top"/>
      <protection hidden="1"/>
    </xf>
    <xf numFmtId="0" fontId="1" fillId="0" borderId="0" xfId="0" applyFont="1" applyBorder="1" applyAlignment="1" applyProtection="1">
      <alignment horizontal="right" vertical="top" wrapText="1"/>
      <protection hidden="1"/>
    </xf>
    <xf numFmtId="0" fontId="1" fillId="0" borderId="0" xfId="0" applyFont="1" applyBorder="1" applyAlignment="1" applyProtection="1">
      <alignment horizontal="left" vertical="top" wrapText="1"/>
      <protection hidden="1"/>
    </xf>
    <xf numFmtId="0" fontId="1" fillId="0" borderId="0" xfId="0" applyNumberFormat="1" applyFont="1" applyBorder="1" applyAlignment="1" applyProtection="1">
      <alignment vertical="top" wrapText="1"/>
      <protection hidden="1"/>
    </xf>
    <xf numFmtId="0" fontId="1" fillId="0" borderId="0" xfId="0" applyFont="1" applyBorder="1" applyAlignment="1">
      <alignment/>
    </xf>
    <xf numFmtId="0" fontId="1" fillId="0" borderId="0" xfId="0" applyFont="1" applyAlignment="1">
      <alignment/>
    </xf>
    <xf numFmtId="4" fontId="1" fillId="0" borderId="0" xfId="59" applyNumberFormat="1" applyFont="1" applyFill="1" applyBorder="1" applyAlignment="1" applyProtection="1">
      <alignment/>
      <protection locked="0"/>
    </xf>
    <xf numFmtId="0" fontId="1" fillId="0" borderId="0" xfId="0" applyFont="1" applyAlignment="1">
      <alignment/>
    </xf>
    <xf numFmtId="4" fontId="13" fillId="0" borderId="0" xfId="59" applyNumberFormat="1" applyFont="1" applyFill="1" applyBorder="1" applyAlignment="1" applyProtection="1">
      <alignment/>
      <protection locked="0"/>
    </xf>
    <xf numFmtId="0" fontId="8" fillId="0" borderId="0" xfId="0" applyFont="1" applyFill="1" applyAlignment="1">
      <alignment/>
    </xf>
    <xf numFmtId="0" fontId="4" fillId="0" borderId="0" xfId="0" applyFont="1" applyFill="1" applyAlignment="1">
      <alignment/>
    </xf>
    <xf numFmtId="0" fontId="8" fillId="0" borderId="0" xfId="0" applyFont="1" applyFill="1" applyAlignment="1">
      <alignment horizontal="left"/>
    </xf>
    <xf numFmtId="0" fontId="4" fillId="0" borderId="0" xfId="0" applyFont="1" applyFill="1" applyAlignment="1">
      <alignment horizontal="right"/>
    </xf>
    <xf numFmtId="0" fontId="5" fillId="0" borderId="0" xfId="0" applyFont="1" applyFill="1" applyAlignment="1">
      <alignment/>
    </xf>
    <xf numFmtId="0" fontId="14" fillId="0" borderId="0" xfId="0" applyFont="1" applyFill="1" applyAlignment="1">
      <alignment/>
    </xf>
    <xf numFmtId="0" fontId="14"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0" fontId="5" fillId="0" borderId="0" xfId="0" applyFont="1" applyFill="1" applyAlignment="1">
      <alignment horizontal="left"/>
    </xf>
    <xf numFmtId="0" fontId="0" fillId="0" borderId="0" xfId="0" applyFont="1" applyFill="1" applyAlignment="1">
      <alignment horizontal="right"/>
    </xf>
    <xf numFmtId="0" fontId="8" fillId="0" borderId="0" xfId="0" applyFont="1" applyFill="1" applyAlignment="1">
      <alignment/>
    </xf>
    <xf numFmtId="0" fontId="4" fillId="0" borderId="0" xfId="0" applyFont="1" applyAlignment="1">
      <alignment/>
    </xf>
    <xf numFmtId="0" fontId="4" fillId="0" borderId="0" xfId="0" applyFont="1" applyFill="1" applyAlignment="1">
      <alignment horizontal="left"/>
    </xf>
    <xf numFmtId="0" fontId="8" fillId="0" borderId="0" xfId="0" applyFont="1" applyFill="1" applyAlignment="1">
      <alignment horizontal="left" vertical="top" wrapText="1"/>
    </xf>
    <xf numFmtId="0" fontId="8" fillId="0" borderId="0" xfId="0" applyFont="1" applyFill="1" applyAlignment="1">
      <alignment wrapText="1"/>
    </xf>
    <xf numFmtId="0" fontId="4" fillId="0" borderId="0" xfId="0" applyFont="1" applyAlignment="1">
      <alignment wrapText="1"/>
    </xf>
    <xf numFmtId="0" fontId="4" fillId="0" borderId="0" xfId="0" applyFont="1" applyFill="1" applyAlignment="1">
      <alignment horizontal="left" wrapText="1"/>
    </xf>
    <xf numFmtId="0" fontId="15" fillId="0" borderId="0" xfId="0" applyFont="1" applyFill="1" applyAlignment="1">
      <alignment/>
    </xf>
    <xf numFmtId="0" fontId="4" fillId="0" borderId="0" xfId="0" applyFont="1" applyAlignment="1">
      <alignment horizontal="justify" vertical="top" wrapText="1"/>
    </xf>
    <xf numFmtId="0" fontId="16" fillId="0" borderId="0" xfId="0" applyFont="1" applyAlignment="1">
      <alignment horizontal="left" vertical="center"/>
    </xf>
    <xf numFmtId="0" fontId="0" fillId="0" borderId="0" xfId="0" applyAlignment="1">
      <alignment/>
    </xf>
    <xf numFmtId="0" fontId="1" fillId="0" borderId="0" xfId="0" applyFont="1" applyAlignment="1">
      <alignment vertical="top" wrapText="1"/>
    </xf>
    <xf numFmtId="0" fontId="1" fillId="0" borderId="0" xfId="0" applyFont="1" applyAlignment="1">
      <alignment horizontal="left" vertical="top" wrapText="1"/>
    </xf>
    <xf numFmtId="0" fontId="16" fillId="0" borderId="0" xfId="0" applyFont="1" applyAlignment="1">
      <alignment horizontal="justify" vertical="center"/>
    </xf>
    <xf numFmtId="0" fontId="1" fillId="0" borderId="0" xfId="0" applyFont="1" applyAlignment="1">
      <alignment horizontal="justify" vertical="top" wrapText="1"/>
    </xf>
    <xf numFmtId="0" fontId="1" fillId="0" borderId="0" xfId="0" applyFont="1" applyAlignment="1">
      <alignment horizontal="left" vertical="top"/>
    </xf>
    <xf numFmtId="0" fontId="16" fillId="0" borderId="0" xfId="0" applyFont="1" applyAlignment="1">
      <alignment horizontal="left" vertical="top"/>
    </xf>
    <xf numFmtId="0" fontId="1" fillId="0" borderId="0" xfId="0" applyFont="1" applyAlignment="1">
      <alignment horizontal="left" vertical="center" wrapText="1"/>
    </xf>
    <xf numFmtId="10" fontId="1" fillId="0" borderId="0" xfId="0" applyNumberFormat="1" applyFont="1" applyAlignment="1">
      <alignment horizontal="justify" vertical="center"/>
    </xf>
    <xf numFmtId="0" fontId="16" fillId="0" borderId="0" xfId="0" applyFont="1" applyAlignment="1">
      <alignment/>
    </xf>
    <xf numFmtId="0" fontId="17" fillId="0" borderId="0" xfId="0" applyFont="1" applyAlignment="1">
      <alignment horizontal="left" vertical="top" wrapText="1"/>
    </xf>
    <xf numFmtId="0" fontId="8" fillId="0" borderId="0" xfId="0" applyFont="1" applyAlignment="1">
      <alignment/>
    </xf>
    <xf numFmtId="0" fontId="15" fillId="0" borderId="0" xfId="0" applyFont="1" applyAlignment="1">
      <alignment/>
    </xf>
    <xf numFmtId="2" fontId="8" fillId="0" borderId="0" xfId="0" applyNumberFormat="1" applyFont="1" applyFill="1" applyAlignment="1">
      <alignment horizontal="justify" vertical="top" wrapText="1"/>
    </xf>
    <xf numFmtId="2" fontId="8" fillId="0" borderId="0" xfId="0" applyNumberFormat="1" applyFont="1" applyAlignment="1">
      <alignment horizontal="justify" vertical="top" wrapText="1"/>
    </xf>
    <xf numFmtId="0" fontId="1" fillId="0" borderId="0" xfId="0" applyFont="1" applyAlignment="1">
      <alignment horizontal="left"/>
    </xf>
    <xf numFmtId="0" fontId="1" fillId="0" borderId="0" xfId="0" applyFont="1" applyAlignment="1">
      <alignment horizontal="center"/>
    </xf>
    <xf numFmtId="0" fontId="11" fillId="0" borderId="0" xfId="0" applyFont="1" applyFill="1" applyAlignment="1">
      <alignment horizontal="left"/>
    </xf>
    <xf numFmtId="0" fontId="1" fillId="0" borderId="0" xfId="59" applyFont="1" applyFill="1">
      <alignment/>
      <protection/>
    </xf>
    <xf numFmtId="0" fontId="1" fillId="0" borderId="0" xfId="59" applyFont="1" applyFill="1" applyAlignment="1">
      <alignment horizontal="center"/>
      <protection/>
    </xf>
    <xf numFmtId="0" fontId="8" fillId="0" borderId="0" xfId="59" applyFont="1" applyFill="1" applyBorder="1" applyAlignment="1">
      <alignment horizontal="left" vertical="top" wrapText="1"/>
      <protection/>
    </xf>
    <xf numFmtId="0" fontId="0" fillId="0" borderId="0" xfId="0" applyFont="1" applyFill="1" applyBorder="1" applyAlignment="1">
      <alignment/>
    </xf>
    <xf numFmtId="0" fontId="1" fillId="0" borderId="0" xfId="59" applyFont="1" applyFill="1" applyBorder="1">
      <alignment/>
      <protection/>
    </xf>
    <xf numFmtId="0" fontId="8" fillId="0" borderId="10" xfId="59" applyFont="1" applyFill="1" applyBorder="1" applyAlignment="1">
      <alignment horizontal="left" vertical="center" wrapText="1"/>
      <protection/>
    </xf>
    <xf numFmtId="0" fontId="1" fillId="0" borderId="10" xfId="59" applyFont="1" applyFill="1" applyBorder="1">
      <alignment/>
      <protection/>
    </xf>
    <xf numFmtId="0" fontId="0" fillId="0" borderId="0" xfId="59" applyFont="1" applyFill="1" applyBorder="1" applyAlignment="1">
      <alignment horizontal="left" vertical="center" wrapText="1"/>
      <protection/>
    </xf>
    <xf numFmtId="0" fontId="0" fillId="0" borderId="0" xfId="59" applyFont="1" applyFill="1" applyBorder="1" applyAlignment="1">
      <alignment horizontal="center" vertical="center" wrapText="1"/>
      <protection/>
    </xf>
    <xf numFmtId="0" fontId="1" fillId="0" borderId="0" xfId="59" applyFont="1" applyFill="1" applyAlignment="1">
      <alignment vertical="center"/>
      <protection/>
    </xf>
    <xf numFmtId="4" fontId="5" fillId="0" borderId="11" xfId="59" applyNumberFormat="1" applyFont="1" applyFill="1" applyBorder="1" applyAlignment="1">
      <alignment horizontal="right" vertical="center" wrapText="1"/>
      <protection/>
    </xf>
    <xf numFmtId="4" fontId="5" fillId="0" borderId="12" xfId="59" applyNumberFormat="1" applyFont="1" applyFill="1" applyBorder="1" applyAlignment="1">
      <alignment horizontal="right" vertical="center" wrapText="1"/>
      <protection/>
    </xf>
    <xf numFmtId="0" fontId="4" fillId="0" borderId="13" xfId="44" applyNumberFormat="1" applyFont="1" applyFill="1" applyBorder="1" applyAlignment="1" applyProtection="1">
      <alignment horizontal="center" vertical="center" wrapText="1"/>
      <protection/>
    </xf>
    <xf numFmtId="0" fontId="1" fillId="0" borderId="13" xfId="44" applyNumberFormat="1" applyFont="1" applyFill="1" applyBorder="1" applyAlignment="1" applyProtection="1">
      <alignment horizontal="center" vertical="center" wrapText="1"/>
      <protection/>
    </xf>
    <xf numFmtId="49" fontId="16" fillId="0" borderId="0" xfId="59" applyNumberFormat="1" applyFont="1" applyFill="1" applyBorder="1" applyAlignment="1">
      <alignment horizontal="left" vertical="center" wrapText="1"/>
      <protection/>
    </xf>
    <xf numFmtId="4" fontId="1" fillId="0" borderId="0" xfId="59" applyNumberFormat="1" applyFont="1" applyFill="1" applyBorder="1" applyAlignment="1" applyProtection="1">
      <alignment horizontal="right" vertical="center" wrapText="1"/>
      <protection locked="0"/>
    </xf>
    <xf numFmtId="0" fontId="20" fillId="0" borderId="0" xfId="59" applyFont="1" applyFill="1" applyBorder="1" applyAlignment="1">
      <alignment horizontal="right" wrapText="1"/>
      <protection/>
    </xf>
    <xf numFmtId="0" fontId="4" fillId="0" borderId="0" xfId="59" applyFont="1" applyFill="1" applyBorder="1" applyAlignment="1">
      <alignment wrapText="1"/>
      <protection/>
    </xf>
    <xf numFmtId="0" fontId="4" fillId="0" borderId="0" xfId="59" applyFont="1" applyFill="1" applyBorder="1" applyAlignment="1">
      <alignment horizontal="center" wrapText="1"/>
      <protection/>
    </xf>
    <xf numFmtId="4" fontId="1" fillId="0" borderId="0" xfId="59" applyNumberFormat="1" applyFont="1" applyFill="1" applyBorder="1" applyAlignment="1" applyProtection="1">
      <alignment wrapText="1"/>
      <protection locked="0"/>
    </xf>
    <xf numFmtId="4" fontId="20" fillId="0" borderId="0" xfId="59" applyNumberFormat="1" applyFont="1" applyFill="1" applyBorder="1" applyAlignment="1" applyProtection="1">
      <alignment wrapText="1"/>
      <protection locked="0"/>
    </xf>
    <xf numFmtId="0" fontId="1" fillId="0" borderId="0" xfId="59" applyFont="1" applyFill="1" applyBorder="1" applyAlignment="1">
      <alignment horizontal="right" wrapText="1"/>
      <protection/>
    </xf>
    <xf numFmtId="0" fontId="1" fillId="0" borderId="0" xfId="59" applyFont="1" applyFill="1" applyBorder="1" applyAlignment="1">
      <alignment wrapText="1"/>
      <protection/>
    </xf>
    <xf numFmtId="0" fontId="1" fillId="0" borderId="0" xfId="59" applyFont="1" applyFill="1" applyBorder="1" applyAlignment="1">
      <alignment horizontal="center" wrapText="1"/>
      <protection/>
    </xf>
    <xf numFmtId="4" fontId="13" fillId="0" borderId="0" xfId="59" applyNumberFormat="1" applyFont="1" applyFill="1" applyBorder="1" applyAlignment="1" applyProtection="1">
      <alignment wrapText="1"/>
      <protection locked="0"/>
    </xf>
    <xf numFmtId="0" fontId="1" fillId="0" borderId="0" xfId="0" applyFont="1" applyFill="1" applyAlignment="1">
      <alignment/>
    </xf>
    <xf numFmtId="0" fontId="4" fillId="0" borderId="0" xfId="59" applyFont="1" applyFill="1" applyBorder="1" applyAlignment="1">
      <alignment horizontal="center" vertical="top" wrapText="1"/>
      <protection/>
    </xf>
    <xf numFmtId="0" fontId="4" fillId="0" borderId="10" xfId="59" applyFont="1" applyFill="1" applyBorder="1" applyAlignment="1">
      <alignment horizontal="center" vertical="center" wrapText="1"/>
      <protection/>
    </xf>
    <xf numFmtId="0" fontId="16" fillId="0" borderId="0" xfId="59" applyFont="1" applyFill="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1" fillId="0" borderId="0" xfId="59" applyFont="1" applyFill="1" applyAlignment="1">
      <alignment/>
      <protection/>
    </xf>
    <xf numFmtId="0" fontId="4" fillId="0" borderId="14" xfId="59" applyFont="1" applyFill="1" applyBorder="1" applyAlignment="1" applyProtection="1">
      <alignment horizontal="center" vertical="center" wrapText="1"/>
      <protection/>
    </xf>
    <xf numFmtId="0" fontId="8" fillId="0" borderId="15" xfId="0" applyFont="1" applyFill="1" applyBorder="1" applyAlignment="1">
      <alignment horizontal="center"/>
    </xf>
    <xf numFmtId="0" fontId="8" fillId="0" borderId="16" xfId="59" applyFont="1" applyFill="1" applyBorder="1" applyAlignment="1" applyProtection="1">
      <alignment horizontal="center" vertical="center" wrapText="1"/>
      <protection/>
    </xf>
    <xf numFmtId="0" fontId="8" fillId="0" borderId="17" xfId="59" applyFont="1" applyFill="1" applyBorder="1" applyAlignment="1" applyProtection="1">
      <alignment horizontal="center" vertical="center" wrapText="1"/>
      <protection/>
    </xf>
    <xf numFmtId="0" fontId="8" fillId="0" borderId="18" xfId="59" applyFont="1" applyFill="1" applyBorder="1" applyAlignment="1" applyProtection="1">
      <alignment horizontal="left" vertical="center" wrapText="1"/>
      <protection/>
    </xf>
    <xf numFmtId="0" fontId="8" fillId="0" borderId="19" xfId="59" applyFont="1" applyFill="1" applyBorder="1" applyAlignment="1" applyProtection="1">
      <alignment horizontal="left" vertical="center" wrapText="1"/>
      <protection/>
    </xf>
    <xf numFmtId="4" fontId="8" fillId="0" borderId="20" xfId="59" applyNumberFormat="1" applyFont="1" applyFill="1" applyBorder="1" applyAlignment="1" applyProtection="1">
      <alignment horizontal="right" vertical="center"/>
      <protection/>
    </xf>
    <xf numFmtId="4" fontId="8" fillId="0" borderId="21" xfId="59" applyNumberFormat="1" applyFont="1" applyFill="1" applyBorder="1" applyAlignment="1" applyProtection="1">
      <alignment horizontal="right" vertical="center"/>
      <protection/>
    </xf>
    <xf numFmtId="0" fontId="21" fillId="0" borderId="22" xfId="59" applyFont="1" applyFill="1" applyBorder="1" applyAlignment="1" applyProtection="1">
      <alignment horizontal="left" vertical="center" wrapText="1"/>
      <protection/>
    </xf>
    <xf numFmtId="0" fontId="21" fillId="0" borderId="23" xfId="59" applyFont="1" applyFill="1" applyBorder="1" applyAlignment="1" applyProtection="1">
      <alignment horizontal="left" vertical="center" wrapText="1" indent="1"/>
      <protection/>
    </xf>
    <xf numFmtId="0" fontId="21" fillId="0" borderId="13" xfId="59" applyFont="1" applyFill="1" applyBorder="1" applyAlignment="1" applyProtection="1">
      <alignment horizontal="center" vertical="center" wrapText="1"/>
      <protection/>
    </xf>
    <xf numFmtId="4" fontId="21" fillId="0" borderId="24" xfId="59" applyNumberFormat="1" applyFont="1" applyFill="1" applyBorder="1" applyAlignment="1" applyProtection="1">
      <alignment horizontal="right" vertical="center"/>
      <protection locked="0"/>
    </xf>
    <xf numFmtId="4" fontId="21" fillId="0" borderId="25" xfId="59" applyNumberFormat="1" applyFont="1" applyFill="1" applyBorder="1" applyAlignment="1" applyProtection="1">
      <alignment horizontal="right" vertical="center"/>
      <protection locked="0"/>
    </xf>
    <xf numFmtId="0" fontId="21" fillId="0" borderId="0" xfId="59" applyFont="1" applyFill="1">
      <alignment/>
      <protection/>
    </xf>
    <xf numFmtId="0" fontId="1" fillId="0" borderId="22" xfId="59" applyFont="1" applyFill="1" applyBorder="1" applyAlignment="1" applyProtection="1">
      <alignment horizontal="right" vertical="center" wrapText="1"/>
      <protection/>
    </xf>
    <xf numFmtId="0" fontId="1" fillId="0" borderId="23" xfId="59" applyFont="1" applyFill="1" applyBorder="1" applyAlignment="1" applyProtection="1">
      <alignment horizontal="left" vertical="center" wrapText="1"/>
      <protection/>
    </xf>
    <xf numFmtId="0" fontId="1" fillId="0" borderId="13" xfId="59" applyFont="1" applyFill="1" applyBorder="1" applyAlignment="1" applyProtection="1">
      <alignment horizontal="center" vertical="center" wrapText="1"/>
      <protection/>
    </xf>
    <xf numFmtId="4" fontId="1" fillId="0" borderId="24" xfId="59" applyNumberFormat="1" applyFont="1" applyFill="1" applyBorder="1" applyAlignment="1" applyProtection="1">
      <alignment horizontal="right" vertical="center"/>
      <protection locked="0"/>
    </xf>
    <xf numFmtId="4" fontId="1" fillId="0" borderId="25" xfId="59" applyNumberFormat="1" applyFont="1" applyFill="1" applyBorder="1" applyAlignment="1" applyProtection="1">
      <alignment horizontal="right" vertical="center"/>
      <protection locked="0"/>
    </xf>
    <xf numFmtId="0" fontId="8" fillId="0" borderId="22" xfId="59" applyFont="1" applyFill="1" applyBorder="1" applyAlignment="1" applyProtection="1">
      <alignment horizontal="left" vertical="center" wrapText="1"/>
      <protection/>
    </xf>
    <xf numFmtId="0" fontId="8" fillId="0" borderId="23" xfId="59" applyFont="1" applyFill="1" applyBorder="1" applyAlignment="1" applyProtection="1">
      <alignment horizontal="left" vertical="center" wrapText="1"/>
      <protection/>
    </xf>
    <xf numFmtId="0" fontId="4" fillId="0" borderId="13" xfId="59" applyFont="1" applyFill="1" applyBorder="1" applyAlignment="1" applyProtection="1">
      <alignment horizontal="center" vertical="center" wrapText="1"/>
      <protection/>
    </xf>
    <xf numFmtId="4" fontId="8" fillId="0" borderId="24" xfId="59" applyNumberFormat="1" applyFont="1" applyFill="1" applyBorder="1" applyAlignment="1" applyProtection="1">
      <alignment horizontal="right" vertical="center"/>
      <protection/>
    </xf>
    <xf numFmtId="4" fontId="8" fillId="0" borderId="25" xfId="59" applyNumberFormat="1" applyFont="1" applyFill="1" applyBorder="1" applyAlignment="1" applyProtection="1">
      <alignment horizontal="right" vertical="center"/>
      <protection/>
    </xf>
    <xf numFmtId="0" fontId="1" fillId="0" borderId="22" xfId="59" applyFont="1" applyFill="1" applyBorder="1" applyAlignment="1" applyProtection="1">
      <alignment vertical="top"/>
      <protection/>
    </xf>
    <xf numFmtId="0" fontId="1" fillId="0" borderId="22" xfId="59" applyFont="1" applyFill="1" applyBorder="1" applyAlignment="1" applyProtection="1">
      <alignment horizontal="right" vertical="top"/>
      <protection/>
    </xf>
    <xf numFmtId="0" fontId="0" fillId="0" borderId="0" xfId="59" applyFont="1" applyFill="1">
      <alignment/>
      <protection/>
    </xf>
    <xf numFmtId="0" fontId="8" fillId="0" borderId="26" xfId="59" applyFont="1" applyFill="1" applyBorder="1" applyAlignment="1" applyProtection="1">
      <alignment horizontal="left" vertical="center" wrapText="1"/>
      <protection/>
    </xf>
    <xf numFmtId="0" fontId="8" fillId="0" borderId="27" xfId="59" applyFont="1" applyFill="1" applyBorder="1" applyAlignment="1" applyProtection="1">
      <alignment horizontal="left" vertical="center" wrapText="1"/>
      <protection/>
    </xf>
    <xf numFmtId="0" fontId="4" fillId="0" borderId="28" xfId="59" applyFont="1" applyFill="1" applyBorder="1" applyAlignment="1" applyProtection="1">
      <alignment horizontal="center" vertical="center" wrapText="1"/>
      <protection/>
    </xf>
    <xf numFmtId="4" fontId="8" fillId="0" borderId="11" xfId="59" applyNumberFormat="1" applyFont="1" applyFill="1" applyBorder="1" applyAlignment="1" applyProtection="1">
      <alignment horizontal="right" vertical="center"/>
      <protection/>
    </xf>
    <xf numFmtId="4" fontId="8" fillId="0" borderId="29" xfId="59" applyNumberFormat="1" applyFont="1" applyFill="1" applyBorder="1" applyAlignment="1" applyProtection="1">
      <alignment horizontal="right" vertical="center"/>
      <protection/>
    </xf>
    <xf numFmtId="0" fontId="8" fillId="0" borderId="30" xfId="59" applyFont="1" applyFill="1" applyBorder="1" applyAlignment="1" applyProtection="1">
      <alignment horizontal="left" vertical="center" wrapText="1"/>
      <protection/>
    </xf>
    <xf numFmtId="0" fontId="8" fillId="0" borderId="31" xfId="59" applyFont="1" applyFill="1" applyBorder="1" applyAlignment="1" applyProtection="1">
      <alignment horizontal="left" vertical="center" wrapText="1"/>
      <protection/>
    </xf>
    <xf numFmtId="0" fontId="4" fillId="0" borderId="32" xfId="59" applyFont="1" applyFill="1" applyBorder="1" applyAlignment="1" applyProtection="1">
      <alignment horizontal="center" vertical="center" wrapText="1"/>
      <protection/>
    </xf>
    <xf numFmtId="4" fontId="8" fillId="0" borderId="33" xfId="59" applyNumberFormat="1" applyFont="1" applyFill="1" applyBorder="1" applyAlignment="1" applyProtection="1">
      <alignment horizontal="right" vertical="center"/>
      <protection/>
    </xf>
    <xf numFmtId="4" fontId="8" fillId="0" borderId="34" xfId="59" applyNumberFormat="1" applyFont="1" applyFill="1" applyBorder="1" applyAlignment="1" applyProtection="1">
      <alignment horizontal="right" vertical="center"/>
      <protection/>
    </xf>
    <xf numFmtId="0" fontId="1" fillId="0" borderId="35" xfId="59" applyFont="1" applyFill="1" applyBorder="1" applyAlignment="1" applyProtection="1">
      <alignment horizontal="right" vertical="center" wrapText="1"/>
      <protection/>
    </xf>
    <xf numFmtId="0" fontId="1" fillId="0" borderId="36" xfId="59" applyFont="1" applyFill="1" applyBorder="1" applyAlignment="1" applyProtection="1">
      <alignment horizontal="left" vertical="center" wrapText="1"/>
      <protection/>
    </xf>
    <xf numFmtId="0" fontId="1" fillId="0" borderId="37" xfId="59" applyFont="1" applyFill="1" applyBorder="1" applyAlignment="1" applyProtection="1">
      <alignment horizontal="center" vertical="center" wrapText="1"/>
      <protection/>
    </xf>
    <xf numFmtId="4" fontId="1" fillId="0" borderId="38" xfId="59" applyNumberFormat="1" applyFont="1" applyFill="1" applyBorder="1" applyAlignment="1" applyProtection="1">
      <alignment horizontal="right" vertical="center"/>
      <protection locked="0"/>
    </xf>
    <xf numFmtId="4" fontId="1" fillId="0" borderId="39" xfId="59" applyNumberFormat="1" applyFont="1" applyFill="1" applyBorder="1" applyAlignment="1" applyProtection="1">
      <alignment horizontal="right" vertical="center"/>
      <protection locked="0"/>
    </xf>
    <xf numFmtId="49" fontId="21" fillId="0" borderId="23" xfId="59" applyNumberFormat="1" applyFont="1" applyFill="1" applyBorder="1" applyAlignment="1" applyProtection="1">
      <alignment horizontal="left" vertical="center" wrapText="1" indent="1"/>
      <protection/>
    </xf>
    <xf numFmtId="49" fontId="21" fillId="0" borderId="13" xfId="59" applyNumberFormat="1" applyFont="1" applyFill="1" applyBorder="1" applyAlignment="1" applyProtection="1">
      <alignment horizontal="center" vertical="center" wrapText="1"/>
      <protection/>
    </xf>
    <xf numFmtId="0" fontId="8" fillId="0" borderId="36" xfId="59" applyFont="1" applyFill="1" applyBorder="1" applyAlignment="1" applyProtection="1">
      <alignment horizontal="left" vertical="center" wrapText="1"/>
      <protection/>
    </xf>
    <xf numFmtId="0" fontId="4" fillId="0" borderId="40" xfId="59" applyFont="1" applyFill="1" applyBorder="1" applyAlignment="1" applyProtection="1">
      <alignment horizontal="center" vertical="center" wrapText="1"/>
      <protection/>
    </xf>
    <xf numFmtId="4" fontId="8" fillId="0" borderId="41" xfId="59" applyNumberFormat="1" applyFont="1" applyFill="1" applyBorder="1" applyAlignment="1" applyProtection="1">
      <alignment horizontal="right" vertical="center"/>
      <protection/>
    </xf>
    <xf numFmtId="4" fontId="8" fillId="0" borderId="42" xfId="59" applyNumberFormat="1" applyFont="1" applyFill="1" applyBorder="1" applyAlignment="1" applyProtection="1">
      <alignment horizontal="right" vertical="center"/>
      <protection/>
    </xf>
    <xf numFmtId="0" fontId="8" fillId="0" borderId="43" xfId="59" applyFont="1" applyFill="1" applyBorder="1" applyAlignment="1" applyProtection="1">
      <alignment horizontal="left" vertical="center" wrapText="1"/>
      <protection/>
    </xf>
    <xf numFmtId="0" fontId="8" fillId="0" borderId="44" xfId="59" applyFont="1" applyFill="1" applyBorder="1" applyAlignment="1" applyProtection="1">
      <alignment horizontal="left" vertical="center" wrapText="1"/>
      <protection/>
    </xf>
    <xf numFmtId="0" fontId="4" fillId="0" borderId="45" xfId="59" applyFont="1" applyFill="1" applyBorder="1" applyAlignment="1" applyProtection="1">
      <alignment horizontal="center" vertical="center" wrapText="1"/>
      <protection/>
    </xf>
    <xf numFmtId="4" fontId="8" fillId="0" borderId="46" xfId="59" applyNumberFormat="1" applyFont="1" applyFill="1" applyBorder="1" applyAlignment="1">
      <alignment vertical="center"/>
      <protection/>
    </xf>
    <xf numFmtId="4" fontId="8" fillId="0" borderId="47" xfId="59" applyNumberFormat="1" applyFont="1" applyFill="1" applyBorder="1" applyAlignment="1">
      <alignment vertical="center"/>
      <protection/>
    </xf>
    <xf numFmtId="0" fontId="13" fillId="0" borderId="0" xfId="59" applyFont="1" applyFill="1">
      <alignment/>
      <protection/>
    </xf>
    <xf numFmtId="0" fontId="12" fillId="0" borderId="0" xfId="0" applyFont="1" applyFill="1" applyAlignment="1">
      <alignment horizontal="center" vertical="center" wrapText="1"/>
    </xf>
    <xf numFmtId="4" fontId="1" fillId="0" borderId="48" xfId="59" applyNumberFormat="1" applyFont="1" applyFill="1" applyBorder="1" applyAlignment="1" applyProtection="1">
      <alignment horizontal="right" vertical="center"/>
      <protection locked="0"/>
    </xf>
    <xf numFmtId="4" fontId="8" fillId="0" borderId="48" xfId="59" applyNumberFormat="1" applyFont="1" applyFill="1" applyBorder="1" applyAlignment="1" applyProtection="1">
      <alignment horizontal="right" vertical="center"/>
      <protection/>
    </xf>
    <xf numFmtId="4" fontId="8" fillId="0" borderId="12" xfId="59" applyNumberFormat="1" applyFont="1" applyFill="1" applyBorder="1" applyAlignment="1" applyProtection="1">
      <alignment horizontal="right" vertical="center"/>
      <protection/>
    </xf>
    <xf numFmtId="4" fontId="0" fillId="0" borderId="24" xfId="59" applyNumberFormat="1" applyFont="1" applyFill="1" applyBorder="1" applyAlignment="1" applyProtection="1">
      <alignment horizontal="right" vertical="center"/>
      <protection locked="0"/>
    </xf>
    <xf numFmtId="4" fontId="0" fillId="0" borderId="48" xfId="59" applyNumberFormat="1" applyFont="1" applyFill="1" applyBorder="1" applyAlignment="1" applyProtection="1">
      <alignment horizontal="right" vertical="center"/>
      <protection locked="0"/>
    </xf>
    <xf numFmtId="0" fontId="22" fillId="0" borderId="0" xfId="0" applyFont="1" applyFill="1" applyAlignment="1">
      <alignment vertical="center"/>
    </xf>
    <xf numFmtId="0" fontId="5" fillId="0" borderId="49" xfId="59" applyFont="1" applyFill="1" applyBorder="1" applyAlignment="1" applyProtection="1">
      <alignment horizontal="center" vertical="center" wrapText="1"/>
      <protection/>
    </xf>
    <xf numFmtId="0" fontId="5" fillId="0" borderId="16" xfId="59" applyFont="1" applyFill="1" applyBorder="1" applyAlignment="1" applyProtection="1">
      <alignment horizontal="center" vertical="center" wrapText="1"/>
      <protection/>
    </xf>
    <xf numFmtId="0" fontId="5" fillId="0" borderId="50" xfId="59" applyFont="1" applyFill="1" applyBorder="1" applyAlignment="1" applyProtection="1">
      <alignment horizontal="center" vertical="center" wrapText="1"/>
      <protection/>
    </xf>
    <xf numFmtId="4" fontId="8" fillId="0" borderId="51" xfId="59" applyNumberFormat="1" applyFont="1" applyFill="1" applyBorder="1" applyAlignment="1" applyProtection="1">
      <alignment horizontal="left" vertical="center" wrapText="1"/>
      <protection/>
    </xf>
    <xf numFmtId="4" fontId="8" fillId="0" borderId="20" xfId="59" applyNumberFormat="1" applyFont="1" applyFill="1" applyBorder="1" applyAlignment="1" applyProtection="1">
      <alignment horizontal="left" vertical="center" wrapText="1"/>
      <protection/>
    </xf>
    <xf numFmtId="4" fontId="8" fillId="0" borderId="52" xfId="59" applyNumberFormat="1" applyFont="1" applyFill="1" applyBorder="1" applyAlignment="1" applyProtection="1">
      <alignment horizontal="right" vertical="center"/>
      <protection/>
    </xf>
    <xf numFmtId="4" fontId="8" fillId="0" borderId="53" xfId="59" applyNumberFormat="1" applyFont="1" applyFill="1" applyBorder="1" applyAlignment="1" applyProtection="1">
      <alignment horizontal="left" vertical="center" wrapText="1"/>
      <protection/>
    </xf>
    <xf numFmtId="4" fontId="8" fillId="0" borderId="24" xfId="59" applyNumberFormat="1" applyFont="1" applyFill="1" applyBorder="1" applyAlignment="1" applyProtection="1">
      <alignment horizontal="left" vertical="center" wrapText="1"/>
      <protection/>
    </xf>
    <xf numFmtId="4" fontId="1" fillId="0" borderId="53" xfId="59" applyNumberFormat="1" applyFont="1" applyFill="1" applyBorder="1" applyAlignment="1" applyProtection="1">
      <alignment horizontal="right" vertical="center" wrapText="1"/>
      <protection/>
    </xf>
    <xf numFmtId="4" fontId="1" fillId="0" borderId="24" xfId="59" applyNumberFormat="1" applyFont="1" applyFill="1" applyBorder="1" applyAlignment="1" applyProtection="1">
      <alignment horizontal="left" vertical="center" wrapText="1"/>
      <protection/>
    </xf>
    <xf numFmtId="4" fontId="1" fillId="0" borderId="0" xfId="0" applyNumberFormat="1" applyFont="1" applyFill="1" applyAlignment="1">
      <alignment/>
    </xf>
    <xf numFmtId="4" fontId="8" fillId="0" borderId="54" xfId="59" applyNumberFormat="1" applyFont="1" applyFill="1" applyBorder="1" applyAlignment="1" applyProtection="1">
      <alignment horizontal="left" vertical="center" wrapText="1"/>
      <protection/>
    </xf>
    <xf numFmtId="4" fontId="8" fillId="0" borderId="16" xfId="59" applyNumberFormat="1" applyFont="1" applyFill="1" applyBorder="1" applyAlignment="1" applyProtection="1">
      <alignment horizontal="left" vertical="center" wrapText="1"/>
      <protection/>
    </xf>
    <xf numFmtId="4" fontId="8" fillId="0" borderId="16" xfId="59" applyNumberFormat="1" applyFont="1" applyFill="1" applyBorder="1" applyAlignment="1" applyProtection="1">
      <alignment horizontal="right" vertical="center"/>
      <protection/>
    </xf>
    <xf numFmtId="4" fontId="8" fillId="0" borderId="50" xfId="59" applyNumberFormat="1" applyFont="1" applyFill="1" applyBorder="1" applyAlignment="1" applyProtection="1">
      <alignment horizontal="right" vertical="center"/>
      <protection/>
    </xf>
    <xf numFmtId="4" fontId="1" fillId="0" borderId="24" xfId="59" applyNumberFormat="1" applyFont="1" applyFill="1" applyBorder="1" applyAlignment="1" applyProtection="1">
      <alignment horizontal="right" vertical="center"/>
      <protection/>
    </xf>
    <xf numFmtId="4" fontId="1" fillId="0" borderId="48" xfId="59" applyNumberFormat="1" applyFont="1" applyFill="1" applyBorder="1" applyAlignment="1" applyProtection="1">
      <alignment horizontal="right" vertical="center"/>
      <protection/>
    </xf>
    <xf numFmtId="4" fontId="1" fillId="0" borderId="24" xfId="59" applyNumberFormat="1" applyFont="1" applyFill="1" applyBorder="1" applyAlignment="1" applyProtection="1">
      <alignment horizontal="left" vertical="center" wrapText="1" indent="1"/>
      <protection/>
    </xf>
    <xf numFmtId="4" fontId="8" fillId="0" borderId="55" xfId="59" applyNumberFormat="1" applyFont="1" applyFill="1" applyBorder="1" applyAlignment="1" applyProtection="1">
      <alignment horizontal="left" vertical="center" wrapText="1"/>
      <protection/>
    </xf>
    <xf numFmtId="4" fontId="8" fillId="0" borderId="11" xfId="59" applyNumberFormat="1" applyFont="1" applyFill="1" applyBorder="1" applyAlignment="1" applyProtection="1">
      <alignment horizontal="left" vertical="center" wrapText="1"/>
      <protection/>
    </xf>
    <xf numFmtId="4" fontId="8" fillId="0" borderId="20" xfId="59" applyNumberFormat="1" applyFont="1" applyFill="1" applyBorder="1" applyAlignment="1" applyProtection="1">
      <alignment horizontal="right" vertical="center"/>
      <protection locked="0"/>
    </xf>
    <xf numFmtId="4" fontId="8" fillId="0" borderId="52" xfId="59" applyNumberFormat="1" applyFont="1" applyFill="1" applyBorder="1" applyAlignment="1" applyProtection="1">
      <alignment horizontal="right" vertical="center"/>
      <protection locked="0"/>
    </xf>
    <xf numFmtId="0" fontId="17" fillId="0" borderId="0" xfId="0" applyFont="1" applyFill="1" applyAlignment="1">
      <alignment/>
    </xf>
    <xf numFmtId="4" fontId="8" fillId="0" borderId="24" xfId="59" applyNumberFormat="1" applyFont="1" applyFill="1" applyBorder="1" applyAlignment="1" applyProtection="1">
      <alignment horizontal="right" vertical="center"/>
      <protection locked="0"/>
    </xf>
    <xf numFmtId="4" fontId="8" fillId="0" borderId="48" xfId="59" applyNumberFormat="1" applyFont="1" applyFill="1" applyBorder="1" applyAlignment="1" applyProtection="1">
      <alignment horizontal="right" vertical="center"/>
      <protection locked="0"/>
    </xf>
    <xf numFmtId="4" fontId="8" fillId="0" borderId="0" xfId="0" applyNumberFormat="1" applyFont="1" applyFill="1" applyAlignment="1">
      <alignment/>
    </xf>
    <xf numFmtId="4" fontId="1" fillId="0" borderId="56" xfId="59" applyNumberFormat="1" applyFont="1" applyFill="1" applyBorder="1" applyAlignment="1" applyProtection="1">
      <alignment horizontal="left" vertical="center" wrapText="1"/>
      <protection/>
    </xf>
    <xf numFmtId="4" fontId="1" fillId="0" borderId="57" xfId="59" applyNumberFormat="1" applyFont="1" applyFill="1" applyBorder="1" applyAlignment="1" applyProtection="1">
      <alignment horizontal="left" vertical="center" wrapText="1" indent="1"/>
      <protection/>
    </xf>
    <xf numFmtId="4" fontId="1" fillId="0" borderId="57" xfId="59" applyNumberFormat="1" applyFont="1" applyFill="1" applyBorder="1" applyAlignment="1" applyProtection="1">
      <alignment horizontal="right" vertical="center"/>
      <protection locked="0"/>
    </xf>
    <xf numFmtId="4" fontId="1" fillId="0" borderId="58" xfId="59" applyNumberFormat="1" applyFont="1" applyFill="1" applyBorder="1" applyAlignment="1" applyProtection="1">
      <alignment horizontal="right" vertical="center"/>
      <protection locked="0"/>
    </xf>
    <xf numFmtId="0" fontId="1" fillId="0" borderId="0" xfId="59" applyFont="1" applyFill="1" applyBorder="1" applyAlignment="1">
      <alignment horizontal="right" vertical="center" wrapText="1"/>
      <protection/>
    </xf>
    <xf numFmtId="0" fontId="1" fillId="0" borderId="0" xfId="59" applyFont="1" applyFill="1" applyBorder="1" applyAlignment="1">
      <alignment horizontal="right" vertical="top" wrapText="1"/>
      <protection/>
    </xf>
    <xf numFmtId="0" fontId="1" fillId="0" borderId="0" xfId="59" applyFont="1" applyFill="1" applyBorder="1" applyAlignment="1">
      <alignment vertical="top" wrapText="1"/>
      <protection/>
    </xf>
    <xf numFmtId="0" fontId="22" fillId="0" borderId="0" xfId="0" applyFont="1" applyFill="1" applyAlignment="1">
      <alignment vertical="top"/>
    </xf>
    <xf numFmtId="4" fontId="13" fillId="0" borderId="0" xfId="59" applyNumberFormat="1" applyFont="1" applyFill="1" applyBorder="1" applyAlignment="1" applyProtection="1">
      <alignment vertical="top" wrapText="1"/>
      <protection locked="0"/>
    </xf>
    <xf numFmtId="0" fontId="8" fillId="0" borderId="0" xfId="59" applyFont="1" applyBorder="1" applyAlignment="1">
      <alignment horizontal="left" vertical="top" wrapText="1"/>
      <protection/>
    </xf>
    <xf numFmtId="0" fontId="8" fillId="0" borderId="0" xfId="59" applyFont="1" applyBorder="1" applyAlignment="1">
      <alignment horizontal="left" vertical="center" wrapText="1"/>
      <protection/>
    </xf>
    <xf numFmtId="0" fontId="0" fillId="0" borderId="0" xfId="0" applyFont="1" applyBorder="1" applyAlignment="1">
      <alignment/>
    </xf>
    <xf numFmtId="0" fontId="1" fillId="0" borderId="0" xfId="59" applyFont="1" applyBorder="1">
      <alignment/>
      <protection/>
    </xf>
    <xf numFmtId="0" fontId="1" fillId="0" borderId="10" xfId="59" applyFont="1" applyBorder="1">
      <alignment/>
      <protection/>
    </xf>
    <xf numFmtId="0" fontId="1" fillId="0" borderId="0" xfId="59" applyFont="1">
      <alignment/>
      <protection/>
    </xf>
    <xf numFmtId="0" fontId="12" fillId="0" borderId="0" xfId="0" applyFont="1" applyAlignment="1">
      <alignment horizontal="center" vertical="center" wrapText="1"/>
    </xf>
    <xf numFmtId="0" fontId="0" fillId="0" borderId="0" xfId="59" applyFont="1">
      <alignment/>
      <protection/>
    </xf>
    <xf numFmtId="0" fontId="5" fillId="0" borderId="16" xfId="59" applyFont="1" applyBorder="1" applyAlignment="1" applyProtection="1">
      <alignment horizontal="center" vertical="center" wrapText="1"/>
      <protection/>
    </xf>
    <xf numFmtId="0" fontId="5" fillId="0" borderId="50" xfId="59" applyFont="1" applyBorder="1" applyAlignment="1" applyProtection="1">
      <alignment horizontal="center" vertical="center" wrapText="1"/>
      <protection/>
    </xf>
    <xf numFmtId="4" fontId="5" fillId="0" borderId="55" xfId="59" applyNumberFormat="1" applyFont="1" applyBorder="1" applyAlignment="1">
      <alignment horizontal="center" vertical="center" wrapText="1"/>
      <protection/>
    </xf>
    <xf numFmtId="4" fontId="5" fillId="0" borderId="11" xfId="59" applyNumberFormat="1" applyFont="1" applyBorder="1" applyAlignment="1">
      <alignment vertical="center" wrapText="1"/>
      <protection/>
    </xf>
    <xf numFmtId="0" fontId="5" fillId="0" borderId="0" xfId="59" applyFont="1" applyAlignment="1">
      <alignment vertical="center"/>
      <protection/>
    </xf>
    <xf numFmtId="4" fontId="0" fillId="0" borderId="53" xfId="59" applyNumberFormat="1" applyFont="1" applyBorder="1" applyAlignment="1" applyProtection="1">
      <alignment horizontal="right" vertical="center" wrapText="1"/>
      <protection/>
    </xf>
    <xf numFmtId="4" fontId="0" fillId="0" borderId="24" xfId="59" applyNumberFormat="1" applyFont="1" applyBorder="1" applyAlignment="1" applyProtection="1">
      <alignment horizontal="left" vertical="center" wrapText="1"/>
      <protection/>
    </xf>
    <xf numFmtId="4" fontId="0" fillId="0" borderId="24" xfId="59" applyNumberFormat="1" applyFont="1" applyFill="1" applyBorder="1" applyAlignment="1" applyProtection="1">
      <alignment horizontal="right" vertical="center"/>
      <protection/>
    </xf>
    <xf numFmtId="4" fontId="0" fillId="0" borderId="48" xfId="59" applyNumberFormat="1" applyFont="1" applyFill="1" applyBorder="1" applyAlignment="1" applyProtection="1">
      <alignment horizontal="right" vertical="center"/>
      <protection/>
    </xf>
    <xf numFmtId="4" fontId="0" fillId="0" borderId="24" xfId="59" applyNumberFormat="1" applyFont="1" applyBorder="1" applyAlignment="1" applyProtection="1">
      <alignment horizontal="left" vertical="center" wrapText="1" indent="1"/>
      <protection/>
    </xf>
    <xf numFmtId="4" fontId="5" fillId="32" borderId="55" xfId="59" applyNumberFormat="1" applyFont="1" applyFill="1" applyBorder="1" applyAlignment="1" applyProtection="1">
      <alignment horizontal="left" vertical="center" wrapText="1"/>
      <protection/>
    </xf>
    <xf numFmtId="4" fontId="0" fillId="32" borderId="11" xfId="0" applyNumberFormat="1" applyFont="1" applyFill="1" applyBorder="1" applyAlignment="1" applyProtection="1">
      <alignment vertical="center"/>
      <protection/>
    </xf>
    <xf numFmtId="4" fontId="0" fillId="32" borderId="12" xfId="0" applyNumberFormat="1" applyFont="1" applyFill="1" applyBorder="1" applyAlignment="1" applyProtection="1">
      <alignment vertical="center"/>
      <protection/>
    </xf>
    <xf numFmtId="4" fontId="23" fillId="0" borderId="51" xfId="59" applyNumberFormat="1" applyFont="1" applyBorder="1" applyAlignment="1" applyProtection="1">
      <alignment horizontal="right" vertical="center" wrapText="1"/>
      <protection/>
    </xf>
    <xf numFmtId="4" fontId="23" fillId="0" borderId="20" xfId="59" applyNumberFormat="1" applyFont="1" applyBorder="1" applyAlignment="1" applyProtection="1">
      <alignment horizontal="left" vertical="center" wrapText="1"/>
      <protection/>
    </xf>
    <xf numFmtId="4" fontId="23" fillId="0" borderId="20" xfId="59" applyNumberFormat="1" applyFont="1" applyFill="1" applyBorder="1" applyAlignment="1" applyProtection="1">
      <alignment horizontal="right" vertical="center"/>
      <protection/>
    </xf>
    <xf numFmtId="4" fontId="23" fillId="0" borderId="52" xfId="59" applyNumberFormat="1" applyFont="1" applyFill="1" applyBorder="1" applyAlignment="1" applyProtection="1">
      <alignment horizontal="right" vertical="center"/>
      <protection/>
    </xf>
    <xf numFmtId="4" fontId="0" fillId="0" borderId="24" xfId="59" applyNumberFormat="1" applyFont="1" applyBorder="1" applyAlignment="1" applyProtection="1">
      <alignment horizontal="left" vertical="center" wrapText="1" indent="1"/>
      <protection locked="0"/>
    </xf>
    <xf numFmtId="4" fontId="15" fillId="0" borderId="54" xfId="59" applyNumberFormat="1" applyFont="1" applyBorder="1" applyAlignment="1" applyProtection="1">
      <alignment horizontal="right" vertical="center" wrapText="1"/>
      <protection/>
    </xf>
    <xf numFmtId="4" fontId="15" fillId="0" borderId="16" xfId="59" applyNumberFormat="1" applyFont="1" applyBorder="1" applyAlignment="1" applyProtection="1">
      <alignment horizontal="left" vertical="center" wrapText="1"/>
      <protection/>
    </xf>
    <xf numFmtId="4" fontId="15" fillId="0" borderId="16" xfId="59" applyNumberFormat="1" applyFont="1" applyFill="1" applyBorder="1" applyAlignment="1" applyProtection="1">
      <alignment horizontal="right" vertical="center"/>
      <protection/>
    </xf>
    <xf numFmtId="4" fontId="15" fillId="0" borderId="50" xfId="59" applyNumberFormat="1" applyFont="1" applyFill="1" applyBorder="1" applyAlignment="1" applyProtection="1">
      <alignment horizontal="right" vertical="center"/>
      <protection/>
    </xf>
    <xf numFmtId="4" fontId="15" fillId="0" borderId="53" xfId="59" applyNumberFormat="1" applyFont="1" applyBorder="1" applyAlignment="1" applyProtection="1">
      <alignment horizontal="right" vertical="center" wrapText="1"/>
      <protection/>
    </xf>
    <xf numFmtId="4" fontId="15" fillId="0" borderId="24" xfId="59" applyNumberFormat="1" applyFont="1" applyBorder="1" applyAlignment="1" applyProtection="1">
      <alignment horizontal="left" vertical="center" wrapText="1"/>
      <protection/>
    </xf>
    <xf numFmtId="4" fontId="15" fillId="0" borderId="24" xfId="59" applyNumberFormat="1" applyFont="1" applyFill="1" applyBorder="1" applyAlignment="1" applyProtection="1">
      <alignment horizontal="right" vertical="center"/>
      <protection locked="0"/>
    </xf>
    <xf numFmtId="4" fontId="15" fillId="0" borderId="48" xfId="59" applyNumberFormat="1" applyFont="1" applyFill="1" applyBorder="1" applyAlignment="1" applyProtection="1">
      <alignment horizontal="right" vertical="center"/>
      <protection locked="0"/>
    </xf>
    <xf numFmtId="4" fontId="4" fillId="0" borderId="53" xfId="59" applyNumberFormat="1" applyFont="1" applyBorder="1" applyAlignment="1" applyProtection="1">
      <alignment horizontal="right" vertical="center" wrapText="1"/>
      <protection/>
    </xf>
    <xf numFmtId="4" fontId="4" fillId="0" borderId="24" xfId="59" applyNumberFormat="1" applyFont="1" applyBorder="1" applyAlignment="1" applyProtection="1">
      <alignment horizontal="left" vertical="center" wrapText="1"/>
      <protection/>
    </xf>
    <xf numFmtId="4" fontId="4" fillId="0" borderId="24" xfId="59" applyNumberFormat="1" applyFont="1" applyFill="1" applyBorder="1" applyAlignment="1" applyProtection="1">
      <alignment horizontal="right" vertical="center"/>
      <protection/>
    </xf>
    <xf numFmtId="4" fontId="4" fillId="0" borderId="48" xfId="59" applyNumberFormat="1" applyFont="1" applyFill="1" applyBorder="1" applyAlignment="1" applyProtection="1">
      <alignment horizontal="right" vertical="center"/>
      <protection/>
    </xf>
    <xf numFmtId="4" fontId="1" fillId="0" borderId="53" xfId="59" applyNumberFormat="1" applyFont="1" applyBorder="1" applyAlignment="1" applyProtection="1">
      <alignment horizontal="right" vertical="center" wrapText="1"/>
      <protection/>
    </xf>
    <xf numFmtId="4" fontId="1" fillId="0" borderId="24" xfId="59" applyNumberFormat="1" applyFont="1" applyBorder="1" applyAlignment="1" applyProtection="1">
      <alignment horizontal="left" vertical="center" wrapText="1"/>
      <protection/>
    </xf>
    <xf numFmtId="4" fontId="20" fillId="0" borderId="53" xfId="59" applyNumberFormat="1" applyFont="1" applyBorder="1" applyAlignment="1" applyProtection="1">
      <alignment horizontal="right" vertical="center" wrapText="1"/>
      <protection/>
    </xf>
    <xf numFmtId="4" fontId="20" fillId="0" borderId="24" xfId="59" applyNumberFormat="1" applyFont="1" applyBorder="1" applyAlignment="1" applyProtection="1">
      <alignment horizontal="left" vertical="center" wrapText="1" indent="1"/>
      <protection locked="0"/>
    </xf>
    <xf numFmtId="4" fontId="20" fillId="0" borderId="24" xfId="59" applyNumberFormat="1" applyFont="1" applyFill="1" applyBorder="1" applyAlignment="1" applyProtection="1">
      <alignment horizontal="right" vertical="center"/>
      <protection locked="0"/>
    </xf>
    <xf numFmtId="4" fontId="20" fillId="0" borderId="48" xfId="59" applyNumberFormat="1" applyFont="1" applyFill="1" applyBorder="1" applyAlignment="1" applyProtection="1">
      <alignment horizontal="right" vertical="center"/>
      <protection locked="0"/>
    </xf>
    <xf numFmtId="0" fontId="20" fillId="0" borderId="0" xfId="0" applyFont="1" applyAlignment="1">
      <alignment/>
    </xf>
    <xf numFmtId="4" fontId="4" fillId="0" borderId="24" xfId="59" applyNumberFormat="1" applyFont="1" applyFill="1" applyBorder="1" applyAlignment="1" applyProtection="1">
      <alignment horizontal="right" vertical="center"/>
      <protection locked="0"/>
    </xf>
    <xf numFmtId="4" fontId="4" fillId="0" borderId="48" xfId="59" applyNumberFormat="1" applyFont="1" applyFill="1" applyBorder="1" applyAlignment="1" applyProtection="1">
      <alignment horizontal="right" vertical="center"/>
      <protection locked="0"/>
    </xf>
    <xf numFmtId="4" fontId="20" fillId="0" borderId="24" xfId="59" applyNumberFormat="1" applyFont="1" applyBorder="1" applyAlignment="1" applyProtection="1">
      <alignment horizontal="left" vertical="center" wrapText="1" indent="1"/>
      <protection/>
    </xf>
    <xf numFmtId="4" fontId="1" fillId="0" borderId="24" xfId="59" applyNumberFormat="1" applyFont="1" applyBorder="1" applyAlignment="1" applyProtection="1">
      <alignment horizontal="left" vertical="center" wrapText="1" indent="1"/>
      <protection locked="0"/>
    </xf>
    <xf numFmtId="4" fontId="16" fillId="0" borderId="54" xfId="59" applyNumberFormat="1" applyFont="1" applyBorder="1" applyAlignment="1" applyProtection="1">
      <alignment horizontal="right" vertical="center" wrapText="1"/>
      <protection/>
    </xf>
    <xf numFmtId="4" fontId="16" fillId="0" borderId="16" xfId="59" applyNumberFormat="1" applyFont="1" applyBorder="1" applyAlignment="1" applyProtection="1">
      <alignment horizontal="left" vertical="center" wrapText="1"/>
      <protection/>
    </xf>
    <xf numFmtId="4" fontId="16" fillId="0" borderId="16" xfId="59" applyNumberFormat="1" applyFont="1" applyFill="1" applyBorder="1" applyAlignment="1" applyProtection="1">
      <alignment horizontal="right" vertical="center"/>
      <protection/>
    </xf>
    <xf numFmtId="4" fontId="16" fillId="0" borderId="50" xfId="59" applyNumberFormat="1" applyFont="1" applyFill="1" applyBorder="1" applyAlignment="1" applyProtection="1">
      <alignment horizontal="right" vertical="center"/>
      <protection/>
    </xf>
    <xf numFmtId="4" fontId="4" fillId="0" borderId="53" xfId="59" applyNumberFormat="1" applyFont="1" applyFill="1" applyBorder="1" applyAlignment="1" applyProtection="1">
      <alignment horizontal="right" vertical="center" wrapText="1"/>
      <protection/>
    </xf>
    <xf numFmtId="4" fontId="15" fillId="0" borderId="24" xfId="59" applyNumberFormat="1" applyFont="1" applyFill="1" applyBorder="1" applyAlignment="1" applyProtection="1">
      <alignment horizontal="right" vertical="center"/>
      <protection/>
    </xf>
    <xf numFmtId="4" fontId="15" fillId="0" borderId="48" xfId="59" applyNumberFormat="1" applyFont="1" applyFill="1" applyBorder="1" applyAlignment="1" applyProtection="1">
      <alignment horizontal="right" vertical="center"/>
      <protection/>
    </xf>
    <xf numFmtId="4" fontId="4" fillId="0" borderId="24" xfId="59" applyNumberFormat="1" applyFont="1" applyFill="1" applyBorder="1" applyAlignment="1" applyProtection="1">
      <alignment horizontal="left" vertical="center" wrapText="1"/>
      <protection/>
    </xf>
    <xf numFmtId="4" fontId="20" fillId="0" borderId="53" xfId="59" applyNumberFormat="1" applyFont="1" applyFill="1" applyBorder="1" applyAlignment="1" applyProtection="1">
      <alignment horizontal="right" vertical="center" wrapText="1"/>
      <protection/>
    </xf>
    <xf numFmtId="4" fontId="20" fillId="0" borderId="24" xfId="59" applyNumberFormat="1" applyFont="1" applyFill="1" applyBorder="1" applyAlignment="1" applyProtection="1">
      <alignment horizontal="left" vertical="center" wrapText="1" indent="1"/>
      <protection/>
    </xf>
    <xf numFmtId="4" fontId="20" fillId="0" borderId="24" xfId="59" applyNumberFormat="1" applyFont="1" applyFill="1" applyBorder="1" applyAlignment="1" applyProtection="1">
      <alignment horizontal="left" vertical="center" wrapText="1" indent="1"/>
      <protection locked="0"/>
    </xf>
    <xf numFmtId="4" fontId="15" fillId="0" borderId="53" xfId="59" applyNumberFormat="1" applyFont="1" applyFill="1" applyBorder="1" applyAlignment="1" applyProtection="1">
      <alignment horizontal="right" vertical="center" wrapText="1"/>
      <protection/>
    </xf>
    <xf numFmtId="4" fontId="15" fillId="0" borderId="24" xfId="59" applyNumberFormat="1" applyFont="1" applyFill="1" applyBorder="1" applyAlignment="1" applyProtection="1">
      <alignment horizontal="left" vertical="center" wrapText="1"/>
      <protection/>
    </xf>
    <xf numFmtId="4" fontId="8" fillId="0" borderId="55" xfId="59" applyNumberFormat="1" applyFont="1" applyBorder="1" applyAlignment="1">
      <alignment horizontal="center" vertical="center" wrapText="1"/>
      <protection/>
    </xf>
    <xf numFmtId="4" fontId="8" fillId="0" borderId="11" xfId="59" applyNumberFormat="1" applyFont="1" applyBorder="1" applyAlignment="1">
      <alignment vertical="center" wrapText="1"/>
      <protection/>
    </xf>
    <xf numFmtId="4" fontId="8" fillId="0" borderId="11" xfId="59" applyNumberFormat="1" applyFont="1" applyFill="1" applyBorder="1" applyAlignment="1">
      <alignment horizontal="right" vertical="center" wrapText="1"/>
      <protection/>
    </xf>
    <xf numFmtId="4" fontId="8" fillId="0" borderId="12" xfId="59" applyNumberFormat="1" applyFont="1" applyFill="1" applyBorder="1" applyAlignment="1">
      <alignment horizontal="right" vertical="center" wrapText="1"/>
      <protection/>
    </xf>
    <xf numFmtId="0" fontId="8" fillId="0" borderId="0" xfId="59" applyFont="1" applyAlignment="1">
      <alignment vertical="center"/>
      <protection/>
    </xf>
    <xf numFmtId="4" fontId="8" fillId="0" borderId="59" xfId="59" applyNumberFormat="1" applyFont="1" applyBorder="1" applyAlignment="1">
      <alignment horizontal="center" vertical="center" wrapText="1"/>
      <protection/>
    </xf>
    <xf numFmtId="4" fontId="8" fillId="0" borderId="60" xfId="59" applyNumberFormat="1" applyFont="1" applyBorder="1" applyAlignment="1">
      <alignment vertical="center" wrapText="1"/>
      <protection/>
    </xf>
    <xf numFmtId="4" fontId="8" fillId="0" borderId="60" xfId="59" applyNumberFormat="1" applyFont="1" applyFill="1" applyBorder="1" applyAlignment="1">
      <alignment horizontal="right" vertical="center" wrapText="1"/>
      <protection/>
    </xf>
    <xf numFmtId="4" fontId="8" fillId="0" borderId="61" xfId="59" applyNumberFormat="1" applyFont="1" applyFill="1" applyBorder="1" applyAlignment="1">
      <alignment horizontal="right" vertical="center" wrapText="1"/>
      <protection/>
    </xf>
    <xf numFmtId="0" fontId="1" fillId="0" borderId="0" xfId="59" applyFont="1" applyBorder="1" applyAlignment="1">
      <alignment horizontal="right" wrapText="1"/>
      <protection/>
    </xf>
    <xf numFmtId="0" fontId="1" fillId="0" borderId="0" xfId="59" applyFont="1" applyBorder="1" applyAlignment="1">
      <alignment wrapText="1"/>
      <protection/>
    </xf>
    <xf numFmtId="0" fontId="20" fillId="0" borderId="0" xfId="59" applyFont="1" applyBorder="1" applyAlignment="1">
      <alignment horizontal="right" wrapText="1"/>
      <protection/>
    </xf>
    <xf numFmtId="0" fontId="13" fillId="0" borderId="0" xfId="0" applyFont="1" applyAlignment="1">
      <alignment/>
    </xf>
    <xf numFmtId="0" fontId="1" fillId="0" borderId="0" xfId="57" applyNumberFormat="1" applyFont="1" applyFill="1" applyBorder="1" applyAlignment="1" applyProtection="1">
      <alignment wrapText="1"/>
      <protection locked="0"/>
    </xf>
    <xf numFmtId="0" fontId="8" fillId="0" borderId="10" xfId="59" applyFont="1" applyBorder="1" applyAlignment="1">
      <alignment vertical="center"/>
      <protection/>
    </xf>
    <xf numFmtId="0" fontId="8" fillId="0" borderId="0" xfId="59" applyFont="1" applyFill="1" applyBorder="1" applyAlignment="1">
      <alignment horizontal="center" vertical="center" wrapText="1"/>
      <protection/>
    </xf>
    <xf numFmtId="0" fontId="0" fillId="0" borderId="0" xfId="0" applyBorder="1" applyAlignment="1">
      <alignment wrapText="1"/>
    </xf>
    <xf numFmtId="0" fontId="1" fillId="0" borderId="0" xfId="59" applyFont="1" applyFill="1" applyAlignment="1">
      <alignment wrapText="1"/>
      <protection/>
    </xf>
    <xf numFmtId="0" fontId="23" fillId="0" borderId="0" xfId="57" applyNumberFormat="1" applyFont="1" applyFill="1" applyBorder="1" applyAlignment="1" applyProtection="1">
      <alignment horizontal="center" wrapText="1"/>
      <protection locked="0"/>
    </xf>
    <xf numFmtId="165" fontId="23" fillId="0" borderId="0" xfId="52" applyNumberFormat="1" applyFont="1" applyFill="1" applyBorder="1" applyAlignment="1" applyProtection="1">
      <alignment horizontal="left" vertical="center" wrapText="1"/>
      <protection locked="0"/>
    </xf>
    <xf numFmtId="0" fontId="14" fillId="0" borderId="0" xfId="57" applyNumberFormat="1" applyFont="1" applyFill="1" applyBorder="1" applyAlignment="1" applyProtection="1">
      <alignment wrapText="1"/>
      <protection locked="0"/>
    </xf>
    <xf numFmtId="165" fontId="1" fillId="0" borderId="62" xfId="52" applyNumberFormat="1" applyFont="1" applyFill="1" applyBorder="1" applyAlignment="1" applyProtection="1">
      <alignment horizontal="center" vertical="center" wrapText="1"/>
      <protection locked="0"/>
    </xf>
    <xf numFmtId="165" fontId="17" fillId="0" borderId="63" xfId="52" applyNumberFormat="1" applyFont="1" applyFill="1" applyBorder="1" applyAlignment="1" applyProtection="1">
      <alignment horizontal="center" vertical="center" wrapText="1"/>
      <protection locked="0"/>
    </xf>
    <xf numFmtId="0" fontId="0" fillId="0" borderId="0" xfId="57" applyNumberFormat="1" applyFont="1" applyFill="1" applyBorder="1" applyAlignment="1" applyProtection="1">
      <alignment wrapText="1"/>
      <protection locked="0"/>
    </xf>
    <xf numFmtId="4" fontId="17" fillId="0" borderId="64" xfId="52" applyNumberFormat="1" applyFont="1" applyFill="1" applyBorder="1" applyAlignment="1" applyProtection="1">
      <alignment horizontal="left" vertical="center" wrapText="1"/>
      <protection locked="0"/>
    </xf>
    <xf numFmtId="4" fontId="17" fillId="0" borderId="65" xfId="52" applyNumberFormat="1" applyFont="1" applyFill="1" applyBorder="1" applyAlignment="1" applyProtection="1">
      <alignment horizontal="right" vertical="center" wrapText="1"/>
      <protection locked="0"/>
    </xf>
    <xf numFmtId="4" fontId="17" fillId="0" borderId="66" xfId="52" applyNumberFormat="1" applyFont="1" applyFill="1" applyBorder="1" applyAlignment="1" applyProtection="1">
      <alignment horizontal="right" vertical="center" wrapText="1"/>
      <protection/>
    </xf>
    <xf numFmtId="0" fontId="0" fillId="0" borderId="0" xfId="57" applyNumberFormat="1" applyFont="1" applyFill="1" applyBorder="1" applyAlignment="1" applyProtection="1">
      <alignment vertical="center" wrapText="1"/>
      <protection locked="0"/>
    </xf>
    <xf numFmtId="4" fontId="1" fillId="0" borderId="65" xfId="52" applyNumberFormat="1" applyFont="1" applyFill="1" applyBorder="1" applyAlignment="1" applyProtection="1">
      <alignment horizontal="right" vertical="center" wrapText="1"/>
      <protection locked="0"/>
    </xf>
    <xf numFmtId="4" fontId="1" fillId="0" borderId="66" xfId="52" applyNumberFormat="1" applyFont="1" applyFill="1" applyBorder="1" applyAlignment="1" applyProtection="1">
      <alignment horizontal="right" vertical="center" wrapText="1"/>
      <protection/>
    </xf>
    <xf numFmtId="4" fontId="17" fillId="0" borderId="67" xfId="52" applyNumberFormat="1" applyFont="1" applyFill="1" applyBorder="1" applyAlignment="1" applyProtection="1">
      <alignment horizontal="left" vertical="center" wrapText="1"/>
      <protection locked="0"/>
    </xf>
    <xf numFmtId="4" fontId="17" fillId="0" borderId="68" xfId="52" applyNumberFormat="1" applyFont="1" applyFill="1" applyBorder="1" applyAlignment="1" applyProtection="1">
      <alignment horizontal="right" vertical="center" wrapText="1"/>
      <protection locked="0"/>
    </xf>
    <xf numFmtId="4" fontId="17" fillId="0" borderId="69" xfId="52" applyNumberFormat="1" applyFont="1" applyFill="1" applyBorder="1" applyAlignment="1" applyProtection="1">
      <alignment horizontal="right" vertical="center" wrapText="1"/>
      <protection/>
    </xf>
    <xf numFmtId="4" fontId="17" fillId="0" borderId="66" xfId="52" applyNumberFormat="1" applyFont="1" applyFill="1" applyBorder="1" applyAlignment="1" applyProtection="1">
      <alignment horizontal="right" vertical="center" wrapText="1"/>
      <protection locked="0"/>
    </xf>
    <xf numFmtId="4" fontId="17" fillId="0" borderId="69" xfId="52" applyNumberFormat="1" applyFont="1" applyFill="1" applyBorder="1" applyAlignment="1" applyProtection="1">
      <alignment horizontal="right" vertical="center" wrapText="1"/>
      <protection locked="0"/>
    </xf>
    <xf numFmtId="0" fontId="1" fillId="0" borderId="0" xfId="57" applyNumberFormat="1" applyFont="1" applyFill="1" applyBorder="1" applyAlignment="1" applyProtection="1">
      <alignment vertical="center" wrapText="1"/>
      <protection locked="0"/>
    </xf>
    <xf numFmtId="0" fontId="17" fillId="0" borderId="70" xfId="57" applyNumberFormat="1" applyFont="1" applyFill="1" applyBorder="1" applyAlignment="1" applyProtection="1">
      <alignment vertical="center"/>
      <protection locked="0"/>
    </xf>
    <xf numFmtId="0" fontId="1" fillId="0" borderId="71" xfId="57" applyNumberFormat="1" applyFont="1" applyFill="1" applyBorder="1" applyAlignment="1" applyProtection="1">
      <alignment vertical="center" wrapText="1"/>
      <protection locked="0"/>
    </xf>
    <xf numFmtId="0" fontId="1" fillId="0" borderId="72" xfId="57" applyNumberFormat="1" applyFont="1" applyFill="1" applyBorder="1" applyAlignment="1" applyProtection="1">
      <alignment vertical="center" wrapText="1"/>
      <protection locked="0"/>
    </xf>
    <xf numFmtId="0" fontId="1" fillId="0" borderId="73" xfId="57" applyNumberFormat="1" applyFont="1" applyFill="1" applyBorder="1" applyAlignment="1" applyProtection="1">
      <alignment wrapText="1"/>
      <protection locked="0"/>
    </xf>
    <xf numFmtId="0" fontId="1" fillId="0" borderId="66" xfId="57" applyNumberFormat="1" applyFont="1" applyFill="1" applyBorder="1" applyAlignment="1" applyProtection="1">
      <alignment horizontal="center" wrapText="1"/>
      <protection locked="0"/>
    </xf>
    <xf numFmtId="0" fontId="1" fillId="0" borderId="73" xfId="57" applyNumberFormat="1" applyFont="1" applyFill="1" applyBorder="1" applyAlignment="1" applyProtection="1">
      <alignment vertical="center" wrapText="1"/>
      <protection locked="0"/>
    </xf>
    <xf numFmtId="0" fontId="1" fillId="0" borderId="74" xfId="57" applyNumberFormat="1" applyFont="1" applyFill="1" applyBorder="1" applyAlignment="1" applyProtection="1">
      <alignment wrapText="1"/>
      <protection locked="0"/>
    </xf>
    <xf numFmtId="4" fontId="17" fillId="0" borderId="64" xfId="52" applyNumberFormat="1" applyFont="1" applyFill="1" applyBorder="1" applyAlignment="1" applyProtection="1">
      <alignment vertical="center" wrapText="1"/>
      <protection locked="0"/>
    </xf>
    <xf numFmtId="4" fontId="17" fillId="0" borderId="65" xfId="52" applyNumberFormat="1" applyFont="1" applyFill="1" applyBorder="1" applyAlignment="1" applyProtection="1">
      <alignment vertical="center" wrapText="1"/>
      <protection locked="0"/>
    </xf>
    <xf numFmtId="4" fontId="17" fillId="0" borderId="66" xfId="52" applyNumberFormat="1" applyFont="1" applyFill="1" applyBorder="1" applyAlignment="1" applyProtection="1">
      <alignment vertical="center" wrapText="1"/>
      <protection locked="0"/>
    </xf>
    <xf numFmtId="0" fontId="13" fillId="0" borderId="64" xfId="57" applyNumberFormat="1" applyFont="1" applyFill="1" applyBorder="1" applyAlignment="1" applyProtection="1">
      <alignment wrapText="1"/>
      <protection locked="0"/>
    </xf>
    <xf numFmtId="4" fontId="13" fillId="0" borderId="65" xfId="57" applyNumberFormat="1" applyFont="1" applyFill="1" applyBorder="1" applyAlignment="1" applyProtection="1">
      <alignment wrapText="1"/>
      <protection locked="0"/>
    </xf>
    <xf numFmtId="4" fontId="13" fillId="0" borderId="66" xfId="57" applyNumberFormat="1" applyFont="1" applyFill="1" applyBorder="1" applyAlignment="1" applyProtection="1">
      <alignment wrapText="1"/>
      <protection locked="0"/>
    </xf>
    <xf numFmtId="0" fontId="13" fillId="0" borderId="67" xfId="57" applyNumberFormat="1" applyFont="1" applyFill="1" applyBorder="1" applyAlignment="1" applyProtection="1">
      <alignment wrapText="1"/>
      <protection locked="0"/>
    </xf>
    <xf numFmtId="4" fontId="13" fillId="0" borderId="68" xfId="57" applyNumberFormat="1" applyFont="1" applyFill="1" applyBorder="1" applyAlignment="1" applyProtection="1">
      <alignment wrapText="1"/>
      <protection locked="0"/>
    </xf>
    <xf numFmtId="4" fontId="13" fillId="0" borderId="69" xfId="57" applyNumberFormat="1" applyFont="1" applyFill="1" applyBorder="1" applyAlignment="1" applyProtection="1">
      <alignment wrapText="1"/>
      <protection locked="0"/>
    </xf>
    <xf numFmtId="0" fontId="26" fillId="0" borderId="0" xfId="0" applyFont="1" applyBorder="1" applyAlignment="1">
      <alignment vertical="top" wrapText="1"/>
    </xf>
    <xf numFmtId="165" fontId="17" fillId="0" borderId="0" xfId="52" applyNumberFormat="1" applyFont="1" applyFill="1" applyBorder="1" applyAlignment="1" applyProtection="1">
      <alignment horizontal="center" vertical="center" wrapText="1"/>
      <protection locked="0"/>
    </xf>
    <xf numFmtId="4" fontId="17" fillId="0" borderId="0" xfId="52" applyNumberFormat="1" applyFont="1" applyFill="1" applyBorder="1" applyAlignment="1" applyProtection="1">
      <alignment horizontal="right" vertical="center" wrapText="1"/>
      <protection/>
    </xf>
    <xf numFmtId="4" fontId="1" fillId="0" borderId="0" xfId="52" applyNumberFormat="1" applyFont="1" applyFill="1" applyBorder="1" applyAlignment="1" applyProtection="1">
      <alignment horizontal="right" vertical="center" wrapText="1"/>
      <protection/>
    </xf>
    <xf numFmtId="0" fontId="1" fillId="0" borderId="65" xfId="57" applyNumberFormat="1" applyFont="1" applyFill="1" applyBorder="1" applyAlignment="1" applyProtection="1">
      <alignment horizontal="center" wrapText="1"/>
      <protection locked="0"/>
    </xf>
    <xf numFmtId="4" fontId="17" fillId="0" borderId="65" xfId="52" applyNumberFormat="1" applyFont="1" applyFill="1" applyBorder="1" applyAlignment="1" applyProtection="1">
      <alignment horizontal="left" vertical="center" wrapText="1"/>
      <protection locked="0"/>
    </xf>
    <xf numFmtId="4" fontId="17" fillId="0" borderId="0" xfId="52" applyNumberFormat="1" applyFont="1" applyFill="1" applyBorder="1" applyAlignment="1" applyProtection="1">
      <alignment horizontal="right" vertical="center" wrapText="1"/>
      <protection locked="0"/>
    </xf>
    <xf numFmtId="4" fontId="1" fillId="0" borderId="65" xfId="52" applyNumberFormat="1" applyFont="1" applyFill="1" applyBorder="1" applyAlignment="1" applyProtection="1">
      <alignment horizontal="left" vertical="center" wrapText="1"/>
      <protection locked="0"/>
    </xf>
    <xf numFmtId="4" fontId="1" fillId="0" borderId="66" xfId="52" applyNumberFormat="1" applyFont="1" applyFill="1" applyBorder="1" applyAlignment="1" applyProtection="1">
      <alignment horizontal="right" vertical="center" wrapText="1"/>
      <protection locked="0"/>
    </xf>
    <xf numFmtId="4" fontId="1" fillId="0" borderId="0" xfId="52" applyNumberFormat="1" applyFont="1" applyFill="1" applyBorder="1" applyAlignment="1" applyProtection="1">
      <alignment horizontal="right" vertical="center" wrapText="1"/>
      <protection locked="0"/>
    </xf>
    <xf numFmtId="4" fontId="17" fillId="0" borderId="75" xfId="52" applyNumberFormat="1" applyFont="1" applyFill="1" applyBorder="1" applyAlignment="1" applyProtection="1">
      <alignment vertical="center" wrapText="1"/>
      <protection locked="0"/>
    </xf>
    <xf numFmtId="4" fontId="17" fillId="0" borderId="75" xfId="52" applyNumberFormat="1" applyFont="1" applyFill="1" applyBorder="1" applyAlignment="1" applyProtection="1">
      <alignment horizontal="right" vertical="center" wrapText="1"/>
      <protection locked="0"/>
    </xf>
    <xf numFmtId="4" fontId="17" fillId="0" borderId="76" xfId="52" applyNumberFormat="1" applyFont="1" applyFill="1" applyBorder="1" applyAlignment="1" applyProtection="1">
      <alignment horizontal="right" vertical="center" wrapText="1"/>
      <protection locked="0"/>
    </xf>
    <xf numFmtId="0" fontId="1" fillId="0" borderId="64" xfId="57" applyNumberFormat="1" applyFont="1" applyFill="1" applyBorder="1" applyAlignment="1" applyProtection="1">
      <alignment wrapText="1"/>
      <protection locked="0"/>
    </xf>
    <xf numFmtId="4" fontId="1" fillId="0" borderId="0" xfId="57" applyNumberFormat="1" applyFont="1" applyFill="1" applyAlignment="1" applyProtection="1">
      <alignment horizontal="left" vertical="top" wrapText="1"/>
      <protection locked="0"/>
    </xf>
    <xf numFmtId="0" fontId="27" fillId="0" borderId="0" xfId="0" applyFont="1" applyAlignment="1">
      <alignment horizontal="justify" wrapText="1"/>
    </xf>
    <xf numFmtId="0" fontId="1" fillId="0" borderId="0" xfId="57" applyFont="1" applyFill="1" applyAlignment="1" applyProtection="1">
      <alignment horizontal="left" vertical="top" wrapText="1"/>
      <protection locked="0"/>
    </xf>
    <xf numFmtId="0" fontId="1" fillId="0" borderId="0" xfId="57" applyFont="1" applyFill="1" applyBorder="1" applyAlignment="1" applyProtection="1">
      <alignment horizontal="left" vertical="top" wrapText="1"/>
      <protection locked="0"/>
    </xf>
    <xf numFmtId="0" fontId="28" fillId="0" borderId="0" xfId="57" applyNumberFormat="1" applyFont="1" applyFill="1" applyBorder="1" applyAlignment="1" applyProtection="1">
      <alignment wrapText="1"/>
      <protection locked="0"/>
    </xf>
    <xf numFmtId="4" fontId="17" fillId="0" borderId="65" xfId="53" applyNumberFormat="1" applyFont="1" applyFill="1" applyBorder="1" applyAlignment="1" applyProtection="1">
      <alignment horizontal="right" vertical="center" wrapText="1"/>
      <protection locked="0"/>
    </xf>
    <xf numFmtId="4" fontId="17" fillId="0" borderId="66" xfId="53" applyNumberFormat="1" applyFont="1" applyFill="1" applyBorder="1" applyAlignment="1" applyProtection="1">
      <alignment horizontal="right" vertical="center" wrapText="1"/>
      <protection locked="0"/>
    </xf>
    <xf numFmtId="165" fontId="1" fillId="0" borderId="0" xfId="53" applyNumberFormat="1" applyFont="1" applyFill="1" applyBorder="1" applyAlignment="1" applyProtection="1">
      <alignment wrapText="1"/>
      <protection locked="0"/>
    </xf>
    <xf numFmtId="4" fontId="17" fillId="0" borderId="65" xfId="0" applyNumberFormat="1" applyFont="1" applyFill="1" applyBorder="1" applyAlignment="1" applyProtection="1">
      <alignment horizontal="right" vertical="center" wrapText="1"/>
      <protection locked="0"/>
    </xf>
    <xf numFmtId="165" fontId="29" fillId="0" borderId="0" xfId="52" applyNumberFormat="1" applyFont="1" applyFill="1" applyBorder="1" applyAlignment="1" applyProtection="1">
      <alignment horizontal="left" vertical="center" wrapText="1"/>
      <protection locked="0"/>
    </xf>
    <xf numFmtId="0" fontId="17" fillId="0" borderId="70" xfId="57" applyNumberFormat="1" applyFont="1" applyFill="1" applyBorder="1" applyAlignment="1" applyProtection="1">
      <alignment/>
      <protection locked="0"/>
    </xf>
    <xf numFmtId="0" fontId="1" fillId="0" borderId="71" xfId="57" applyNumberFormat="1" applyFont="1" applyFill="1" applyBorder="1" applyAlignment="1" applyProtection="1">
      <alignment wrapText="1"/>
      <protection locked="0"/>
    </xf>
    <xf numFmtId="0" fontId="1" fillId="0" borderId="72" xfId="57" applyNumberFormat="1" applyFont="1" applyFill="1" applyBorder="1" applyAlignment="1" applyProtection="1">
      <alignment wrapText="1"/>
      <protection locked="0"/>
    </xf>
    <xf numFmtId="4" fontId="17" fillId="0" borderId="77" xfId="0" applyNumberFormat="1" applyFont="1" applyFill="1" applyBorder="1" applyAlignment="1">
      <alignment horizontal="right" vertical="center" wrapText="1"/>
    </xf>
    <xf numFmtId="4" fontId="17" fillId="0" borderId="78" xfId="0" applyNumberFormat="1" applyFont="1" applyFill="1" applyBorder="1" applyAlignment="1">
      <alignment horizontal="right" vertical="center" wrapText="1"/>
    </xf>
    <xf numFmtId="4" fontId="1" fillId="0" borderId="65" xfId="57" applyNumberFormat="1" applyFont="1" applyFill="1" applyBorder="1" applyAlignment="1" applyProtection="1">
      <alignment horizontal="right" wrapText="1"/>
      <protection locked="0"/>
    </xf>
    <xf numFmtId="4" fontId="17" fillId="0" borderId="65" xfId="0" applyNumberFormat="1" applyFont="1" applyFill="1" applyBorder="1" applyAlignment="1">
      <alignment horizontal="right" vertical="center" wrapText="1"/>
    </xf>
    <xf numFmtId="0" fontId="1" fillId="0" borderId="67" xfId="57" applyNumberFormat="1" applyFont="1" applyFill="1" applyBorder="1" applyAlignment="1" applyProtection="1">
      <alignment wrapText="1"/>
      <protection locked="0"/>
    </xf>
    <xf numFmtId="4" fontId="17" fillId="0" borderId="68" xfId="0" applyNumberFormat="1" applyFont="1" applyFill="1" applyBorder="1" applyAlignment="1">
      <alignment horizontal="right" vertical="center" wrapText="1"/>
    </xf>
    <xf numFmtId="0" fontId="13" fillId="0" borderId="0" xfId="57" applyNumberFormat="1" applyFont="1" applyFill="1" applyBorder="1" applyAlignment="1" applyProtection="1">
      <alignment wrapText="1"/>
      <protection locked="0"/>
    </xf>
    <xf numFmtId="49" fontId="17" fillId="0" borderId="79" xfId="53" applyNumberFormat="1" applyFont="1" applyFill="1" applyBorder="1" applyAlignment="1" applyProtection="1">
      <alignment horizontal="center" vertical="center" wrapText="1"/>
      <protection locked="0"/>
    </xf>
    <xf numFmtId="49" fontId="1" fillId="0" borderId="80" xfId="53" applyNumberFormat="1" applyFont="1" applyFill="1" applyBorder="1" applyAlignment="1" applyProtection="1">
      <alignment horizontal="center" vertical="center" wrapText="1"/>
      <protection locked="0"/>
    </xf>
    <xf numFmtId="49" fontId="1" fillId="0" borderId="64" xfId="53" applyNumberFormat="1" applyFont="1" applyFill="1" applyBorder="1" applyAlignment="1" applyProtection="1">
      <alignment horizontal="center" vertical="center" wrapText="1"/>
      <protection locked="0"/>
    </xf>
    <xf numFmtId="49" fontId="1" fillId="0" borderId="67" xfId="53" applyNumberFormat="1" applyFont="1" applyFill="1" applyBorder="1" applyAlignment="1" applyProtection="1">
      <alignment horizontal="center" vertical="center" wrapText="1"/>
      <protection locked="0"/>
    </xf>
    <xf numFmtId="4" fontId="17" fillId="0" borderId="69" xfId="0" applyNumberFormat="1" applyFont="1" applyFill="1" applyBorder="1" applyAlignment="1">
      <alignment horizontal="right" vertical="center" wrapText="1"/>
    </xf>
    <xf numFmtId="4" fontId="17" fillId="0" borderId="62" xfId="0" applyNumberFormat="1" applyFont="1" applyFill="1" applyBorder="1" applyAlignment="1">
      <alignment horizontal="center" vertical="center" wrapText="1"/>
    </xf>
    <xf numFmtId="4" fontId="17" fillId="0" borderId="63" xfId="0" applyNumberFormat="1" applyFont="1" applyFill="1" applyBorder="1" applyAlignment="1">
      <alignment horizontal="center" vertical="center" wrapText="1"/>
    </xf>
    <xf numFmtId="165" fontId="1" fillId="0" borderId="0" xfId="0" applyNumberFormat="1" applyFont="1" applyFill="1" applyBorder="1" applyAlignment="1" applyProtection="1">
      <alignment/>
      <protection/>
    </xf>
    <xf numFmtId="4" fontId="17" fillId="0" borderId="66" xfId="0" applyNumberFormat="1" applyFont="1" applyFill="1" applyBorder="1" applyAlignment="1">
      <alignment horizontal="right" vertical="center" wrapText="1"/>
    </xf>
    <xf numFmtId="4" fontId="17" fillId="0" borderId="68" xfId="0" applyNumberFormat="1" applyFont="1" applyFill="1" applyBorder="1" applyAlignment="1" applyProtection="1">
      <alignment horizontal="right" vertical="center"/>
      <protection locked="0"/>
    </xf>
    <xf numFmtId="165" fontId="17" fillId="0" borderId="70" xfId="0" applyNumberFormat="1" applyFont="1" applyFill="1" applyBorder="1" applyAlignment="1" applyProtection="1">
      <alignment/>
      <protection/>
    </xf>
    <xf numFmtId="165" fontId="1" fillId="0" borderId="71" xfId="0" applyNumberFormat="1" applyFont="1" applyFill="1" applyBorder="1" applyAlignment="1" applyProtection="1">
      <alignment/>
      <protection/>
    </xf>
    <xf numFmtId="165" fontId="1" fillId="0" borderId="72" xfId="0" applyNumberFormat="1" applyFont="1" applyFill="1" applyBorder="1" applyAlignment="1" applyProtection="1">
      <alignment/>
      <protection/>
    </xf>
    <xf numFmtId="4" fontId="17" fillId="0" borderId="65" xfId="0" applyNumberFormat="1" applyFont="1" applyFill="1" applyBorder="1" applyAlignment="1" applyProtection="1">
      <alignment horizontal="right" vertical="center"/>
      <protection locked="0"/>
    </xf>
    <xf numFmtId="4" fontId="17" fillId="0" borderId="66" xfId="0" applyNumberFormat="1" applyFont="1" applyFill="1" applyBorder="1" applyAlignment="1">
      <alignment horizontal="right" vertical="center"/>
    </xf>
    <xf numFmtId="165" fontId="1" fillId="0" borderId="73" xfId="0" applyNumberFormat="1" applyFont="1" applyFill="1" applyBorder="1" applyAlignment="1" applyProtection="1">
      <alignment/>
      <protection/>
    </xf>
    <xf numFmtId="165" fontId="1" fillId="0" borderId="81" xfId="0" applyNumberFormat="1" applyFont="1" applyFill="1" applyBorder="1" applyAlignment="1" applyProtection="1">
      <alignment/>
      <protection/>
    </xf>
    <xf numFmtId="4" fontId="1" fillId="0" borderId="65" xfId="0" applyNumberFormat="1" applyFont="1" applyFill="1" applyBorder="1" applyAlignment="1" applyProtection="1">
      <alignment horizontal="right" vertical="center"/>
      <protection locked="0"/>
    </xf>
    <xf numFmtId="4" fontId="1" fillId="0" borderId="66" xfId="0" applyNumberFormat="1" applyFont="1" applyFill="1" applyBorder="1" applyAlignment="1">
      <alignment horizontal="right" vertical="center"/>
    </xf>
    <xf numFmtId="4" fontId="17" fillId="0" borderId="68" xfId="0" applyNumberFormat="1" applyFont="1" applyFill="1" applyBorder="1" applyAlignment="1">
      <alignment horizontal="right" vertical="center"/>
    </xf>
    <xf numFmtId="4" fontId="17" fillId="0" borderId="69" xfId="0" applyNumberFormat="1" applyFont="1" applyFill="1" applyBorder="1" applyAlignment="1">
      <alignment horizontal="right" vertical="center"/>
    </xf>
    <xf numFmtId="4" fontId="17" fillId="0" borderId="65" xfId="0" applyNumberFormat="1" applyFont="1" applyFill="1" applyBorder="1" applyAlignment="1">
      <alignment horizontal="right" vertical="center"/>
    </xf>
    <xf numFmtId="4" fontId="17" fillId="0" borderId="64" xfId="0" applyNumberFormat="1" applyFont="1" applyFill="1" applyBorder="1" applyAlignment="1">
      <alignment vertical="center" wrapText="1"/>
    </xf>
    <xf numFmtId="165" fontId="17" fillId="0" borderId="66" xfId="0" applyNumberFormat="1" applyFont="1" applyFill="1" applyBorder="1" applyAlignment="1" applyProtection="1">
      <alignment/>
      <protection/>
    </xf>
    <xf numFmtId="0" fontId="1" fillId="0" borderId="81" xfId="57" applyNumberFormat="1" applyFont="1" applyFill="1" applyBorder="1" applyAlignment="1" applyProtection="1">
      <alignment wrapText="1"/>
      <protection locked="0"/>
    </xf>
    <xf numFmtId="0" fontId="1" fillId="0" borderId="81" xfId="57" applyNumberFormat="1" applyFont="1" applyFill="1" applyBorder="1" applyAlignment="1" applyProtection="1">
      <alignment vertical="center" wrapText="1"/>
      <protection locked="0"/>
    </xf>
    <xf numFmtId="4" fontId="1" fillId="0" borderId="64" xfId="57" applyNumberFormat="1" applyFont="1" applyFill="1" applyBorder="1" applyAlignment="1" applyProtection="1">
      <alignment wrapText="1"/>
      <protection locked="0"/>
    </xf>
    <xf numFmtId="4" fontId="1" fillId="0" borderId="65" xfId="57" applyNumberFormat="1" applyFont="1" applyFill="1" applyBorder="1" applyAlignment="1" applyProtection="1">
      <alignment wrapText="1"/>
      <protection locked="0"/>
    </xf>
    <xf numFmtId="0" fontId="1" fillId="0" borderId="66" xfId="57" applyNumberFormat="1" applyFont="1" applyFill="1" applyBorder="1" applyAlignment="1" applyProtection="1">
      <alignment wrapText="1"/>
      <protection locked="0"/>
    </xf>
    <xf numFmtId="4" fontId="1" fillId="0" borderId="68" xfId="57" applyNumberFormat="1" applyFont="1" applyFill="1" applyBorder="1" applyAlignment="1" applyProtection="1">
      <alignment wrapText="1"/>
      <protection locked="0"/>
    </xf>
    <xf numFmtId="0" fontId="1" fillId="0" borderId="69" xfId="57" applyNumberFormat="1" applyFont="1" applyFill="1" applyBorder="1" applyAlignment="1" applyProtection="1">
      <alignment wrapText="1"/>
      <protection locked="0"/>
    </xf>
    <xf numFmtId="4" fontId="23" fillId="0" borderId="0" xfId="52" applyNumberFormat="1" applyFont="1" applyFill="1" applyBorder="1" applyAlignment="1" applyProtection="1">
      <alignment horizontal="left" vertical="center" wrapText="1"/>
      <protection locked="0"/>
    </xf>
    <xf numFmtId="4" fontId="19" fillId="0" borderId="80" xfId="0" applyNumberFormat="1" applyFont="1" applyFill="1" applyBorder="1" applyAlignment="1" applyProtection="1">
      <alignment horizontal="left" vertical="center" indent="1"/>
      <protection locked="0"/>
    </xf>
    <xf numFmtId="4" fontId="19" fillId="0" borderId="65" xfId="0" applyNumberFormat="1" applyFont="1" applyFill="1" applyBorder="1" applyAlignment="1" applyProtection="1">
      <alignment horizontal="right" vertical="center"/>
      <protection locked="0"/>
    </xf>
    <xf numFmtId="4" fontId="19" fillId="0" borderId="65" xfId="0" applyNumberFormat="1" applyFont="1" applyFill="1" applyBorder="1" applyAlignment="1" applyProtection="1">
      <alignment vertical="center"/>
      <protection locked="0"/>
    </xf>
    <xf numFmtId="4" fontId="19" fillId="0" borderId="65" xfId="0" applyNumberFormat="1" applyFont="1" applyFill="1" applyBorder="1" applyAlignment="1" applyProtection="1">
      <alignment horizontal="right" vertical="center"/>
      <protection/>
    </xf>
    <xf numFmtId="10" fontId="19" fillId="0" borderId="65" xfId="0" applyNumberFormat="1" applyFont="1" applyFill="1" applyBorder="1" applyAlignment="1" applyProtection="1">
      <alignment horizontal="right" vertical="center"/>
      <protection locked="0"/>
    </xf>
    <xf numFmtId="4" fontId="19" fillId="0" borderId="66" xfId="0" applyNumberFormat="1" applyFont="1" applyFill="1" applyBorder="1" applyAlignment="1" applyProtection="1">
      <alignment horizontal="right" vertical="center"/>
      <protection locked="0"/>
    </xf>
    <xf numFmtId="4" fontId="19" fillId="0" borderId="0" xfId="0" applyNumberFormat="1" applyFont="1" applyFill="1" applyBorder="1" applyAlignment="1" applyProtection="1">
      <alignment/>
      <protection/>
    </xf>
    <xf numFmtId="4" fontId="30" fillId="0" borderId="0" xfId="0" applyNumberFormat="1" applyFont="1" applyFill="1" applyBorder="1" applyAlignment="1" applyProtection="1">
      <alignment horizontal="center" vertical="center"/>
      <protection/>
    </xf>
    <xf numFmtId="4" fontId="30" fillId="0" borderId="79" xfId="0" applyNumberFormat="1" applyFont="1" applyFill="1" applyBorder="1" applyAlignment="1" applyProtection="1">
      <alignment vertical="center"/>
      <protection/>
    </xf>
    <xf numFmtId="4" fontId="30" fillId="0" borderId="62" xfId="0" applyNumberFormat="1" applyFont="1" applyFill="1" applyBorder="1" applyAlignment="1" applyProtection="1">
      <alignment vertical="center"/>
      <protection/>
    </xf>
    <xf numFmtId="4" fontId="30" fillId="0" borderId="63" xfId="0" applyNumberFormat="1" applyFont="1" applyFill="1" applyBorder="1" applyAlignment="1" applyProtection="1">
      <alignment vertical="center"/>
      <protection/>
    </xf>
    <xf numFmtId="4" fontId="30" fillId="0" borderId="0" xfId="0" applyNumberFormat="1" applyFont="1" applyFill="1" applyBorder="1" applyAlignment="1" applyProtection="1">
      <alignment horizontal="right" vertical="center"/>
      <protection/>
    </xf>
    <xf numFmtId="4" fontId="30" fillId="0" borderId="0" xfId="0" applyNumberFormat="1" applyFont="1" applyFill="1" applyBorder="1" applyAlignment="1" applyProtection="1">
      <alignment vertical="center"/>
      <protection/>
    </xf>
    <xf numFmtId="4" fontId="19" fillId="0" borderId="64" xfId="0" applyNumberFormat="1" applyFont="1" applyFill="1" applyBorder="1" applyAlignment="1" applyProtection="1">
      <alignment horizontal="left" vertical="center" indent="1"/>
      <protection locked="0"/>
    </xf>
    <xf numFmtId="4" fontId="19" fillId="0" borderId="82" xfId="0" applyNumberFormat="1" applyFont="1" applyFill="1" applyBorder="1" applyAlignment="1" applyProtection="1">
      <alignment horizontal="center" vertical="center"/>
      <protection locked="0"/>
    </xf>
    <xf numFmtId="4" fontId="19" fillId="0" borderId="67" xfId="0" applyNumberFormat="1" applyFont="1" applyFill="1" applyBorder="1" applyAlignment="1" applyProtection="1">
      <alignment horizontal="left" vertical="center" indent="1"/>
      <protection locked="0"/>
    </xf>
    <xf numFmtId="4" fontId="19" fillId="0" borderId="75" xfId="0" applyNumberFormat="1" applyFont="1" applyFill="1" applyBorder="1" applyAlignment="1" applyProtection="1">
      <alignment horizontal="right" vertical="center"/>
      <protection locked="0"/>
    </xf>
    <xf numFmtId="4" fontId="19" fillId="0" borderId="75" xfId="0" applyNumberFormat="1" applyFont="1" applyFill="1" applyBorder="1" applyAlignment="1" applyProtection="1">
      <alignment vertical="center"/>
      <protection locked="0"/>
    </xf>
    <xf numFmtId="0" fontId="1" fillId="0" borderId="68" xfId="57" applyNumberFormat="1" applyFont="1" applyFill="1" applyBorder="1" applyAlignment="1" applyProtection="1">
      <alignment wrapText="1"/>
      <protection locked="0"/>
    </xf>
    <xf numFmtId="10" fontId="19" fillId="0" borderId="68" xfId="0" applyNumberFormat="1" applyFont="1" applyFill="1" applyBorder="1" applyAlignment="1" applyProtection="1">
      <alignment horizontal="right" vertical="center"/>
      <protection locked="0"/>
    </xf>
    <xf numFmtId="4" fontId="19" fillId="0" borderId="69" xfId="0" applyNumberFormat="1" applyFont="1" applyFill="1" applyBorder="1" applyAlignment="1" applyProtection="1">
      <alignment horizontal="right" vertical="center"/>
      <protection locked="0"/>
    </xf>
    <xf numFmtId="4" fontId="1" fillId="0" borderId="0" xfId="57" applyNumberFormat="1" applyFont="1" applyFill="1" applyBorder="1" applyAlignment="1">
      <alignment wrapText="1"/>
      <protection/>
    </xf>
    <xf numFmtId="1" fontId="1" fillId="0" borderId="0" xfId="57" applyNumberFormat="1" applyFont="1" applyFill="1" applyBorder="1" applyAlignment="1">
      <alignment horizontal="left" vertical="center" wrapText="1"/>
      <protection/>
    </xf>
    <xf numFmtId="4" fontId="17" fillId="0" borderId="0" xfId="57" applyNumberFormat="1" applyFont="1" applyFill="1" applyBorder="1" applyAlignment="1">
      <alignment horizontal="center" vertical="center" wrapText="1"/>
      <protection/>
    </xf>
    <xf numFmtId="4" fontId="17" fillId="0" borderId="0" xfId="57" applyNumberFormat="1" applyFont="1" applyFill="1" applyBorder="1" applyAlignment="1">
      <alignment horizontal="right" vertical="center" wrapText="1"/>
      <protection/>
    </xf>
    <xf numFmtId="4" fontId="1" fillId="0" borderId="0" xfId="65" applyNumberFormat="1" applyFont="1" applyFill="1" applyBorder="1" applyAlignment="1" applyProtection="1">
      <alignment horizontal="right" vertical="center" wrapText="1"/>
      <protection/>
    </xf>
    <xf numFmtId="4" fontId="1" fillId="0" borderId="0" xfId="57" applyNumberFormat="1" applyFont="1" applyFill="1" applyBorder="1" applyAlignment="1">
      <alignment horizontal="right" vertical="center" wrapText="1"/>
      <protection/>
    </xf>
    <xf numFmtId="165" fontId="1" fillId="0" borderId="0" xfId="52" applyNumberFormat="1" applyFont="1" applyFill="1" applyBorder="1" applyAlignment="1">
      <alignment horizontal="left" vertical="center" wrapText="1"/>
      <protection/>
    </xf>
    <xf numFmtId="165" fontId="1" fillId="0" borderId="65" xfId="57" applyNumberFormat="1" applyFont="1" applyFill="1" applyBorder="1" applyAlignment="1" applyProtection="1">
      <alignment horizontal="center" wrapText="1"/>
      <protection locked="0"/>
    </xf>
    <xf numFmtId="165" fontId="1" fillId="0" borderId="66" xfId="57" applyNumberFormat="1" applyFont="1" applyFill="1" applyBorder="1" applyAlignment="1" applyProtection="1">
      <alignment horizontal="center" wrapText="1"/>
      <protection locked="0"/>
    </xf>
    <xf numFmtId="4" fontId="1" fillId="0" borderId="66" xfId="57" applyNumberFormat="1" applyFont="1" applyFill="1" applyBorder="1" applyAlignment="1" applyProtection="1">
      <alignment wrapText="1"/>
      <protection locked="0"/>
    </xf>
    <xf numFmtId="4" fontId="1" fillId="0" borderId="69" xfId="57" applyNumberFormat="1" applyFont="1" applyFill="1" applyBorder="1" applyAlignment="1" applyProtection="1">
      <alignment wrapText="1"/>
      <protection locked="0"/>
    </xf>
    <xf numFmtId="49" fontId="13" fillId="0" borderId="0" xfId="52" applyNumberFormat="1" applyFont="1" applyFill="1" applyBorder="1" applyAlignment="1">
      <alignment horizontal="left" vertical="center" wrapText="1"/>
      <protection/>
    </xf>
    <xf numFmtId="0" fontId="0" fillId="0" borderId="0" xfId="0" applyBorder="1" applyAlignment="1">
      <alignment/>
    </xf>
    <xf numFmtId="0" fontId="0" fillId="0" borderId="10" xfId="0" applyBorder="1" applyAlignment="1">
      <alignment/>
    </xf>
    <xf numFmtId="4" fontId="17" fillId="0" borderId="79" xfId="55" applyNumberFormat="1" applyFont="1" applyFill="1" applyBorder="1" applyAlignment="1">
      <alignment horizontal="center" vertical="center" wrapText="1"/>
      <protection/>
    </xf>
    <xf numFmtId="4" fontId="1" fillId="0" borderId="62" xfId="55" applyNumberFormat="1" applyFont="1" applyFill="1" applyBorder="1" applyAlignment="1">
      <alignment horizontal="center" vertical="center" wrapText="1"/>
      <protection/>
    </xf>
    <xf numFmtId="4" fontId="17" fillId="0" borderId="63" xfId="55" applyNumberFormat="1" applyFont="1" applyFill="1" applyBorder="1" applyAlignment="1">
      <alignment horizontal="center" vertical="center" wrapText="1"/>
      <protection/>
    </xf>
    <xf numFmtId="4" fontId="17" fillId="0" borderId="0" xfId="55" applyNumberFormat="1" applyFont="1" applyFill="1" applyBorder="1" applyAlignment="1">
      <alignment horizontal="center" vertical="center" wrapText="1"/>
      <protection/>
    </xf>
    <xf numFmtId="4" fontId="1" fillId="0" borderId="65" xfId="55" applyNumberFormat="1" applyFont="1" applyFill="1" applyBorder="1" applyAlignment="1">
      <alignment horizontal="right" vertical="center" wrapText="1"/>
      <protection/>
    </xf>
    <xf numFmtId="4" fontId="17" fillId="0" borderId="66" xfId="55" applyNumberFormat="1" applyFont="1" applyFill="1" applyBorder="1" applyAlignment="1">
      <alignment horizontal="right" vertical="center" wrapText="1"/>
      <protection/>
    </xf>
    <xf numFmtId="4" fontId="17" fillId="0" borderId="0" xfId="55" applyNumberFormat="1" applyFont="1" applyFill="1" applyBorder="1" applyAlignment="1">
      <alignment horizontal="right" vertical="center" wrapText="1"/>
      <protection/>
    </xf>
    <xf numFmtId="4" fontId="1" fillId="0" borderId="68" xfId="55" applyNumberFormat="1" applyFont="1" applyFill="1" applyBorder="1" applyAlignment="1">
      <alignment horizontal="right" vertical="center" wrapText="1"/>
      <protection/>
    </xf>
    <xf numFmtId="4" fontId="17" fillId="0" borderId="69" xfId="55" applyNumberFormat="1" applyFont="1" applyFill="1" applyBorder="1" applyAlignment="1">
      <alignment horizontal="right" vertical="center" wrapText="1"/>
      <protection/>
    </xf>
    <xf numFmtId="4" fontId="17" fillId="0" borderId="65" xfId="55" applyNumberFormat="1" applyFont="1" applyFill="1" applyBorder="1" applyAlignment="1">
      <alignment horizontal="right" vertical="center" wrapText="1"/>
      <protection/>
    </xf>
    <xf numFmtId="4" fontId="1" fillId="0" borderId="64" xfId="55" applyNumberFormat="1" applyFont="1" applyFill="1" applyBorder="1" applyAlignment="1">
      <alignment wrapText="1"/>
      <protection/>
    </xf>
    <xf numFmtId="4" fontId="1" fillId="0" borderId="66" xfId="55" applyNumberFormat="1" applyFont="1" applyFill="1" applyBorder="1" applyAlignment="1">
      <alignment horizontal="right" vertical="center" wrapText="1"/>
      <protection/>
    </xf>
    <xf numFmtId="4" fontId="1" fillId="0" borderId="0" xfId="55" applyNumberFormat="1" applyFont="1" applyFill="1" applyBorder="1" applyAlignment="1">
      <alignment horizontal="right" vertical="center" wrapText="1"/>
      <protection/>
    </xf>
    <xf numFmtId="0" fontId="5" fillId="0" borderId="70" xfId="57" applyNumberFormat="1" applyFont="1" applyFill="1" applyBorder="1" applyAlignment="1" applyProtection="1">
      <alignment/>
      <protection locked="0"/>
    </xf>
    <xf numFmtId="0" fontId="0" fillId="0" borderId="71" xfId="57" applyNumberFormat="1" applyFont="1" applyFill="1" applyBorder="1" applyAlignment="1" applyProtection="1">
      <alignment wrapText="1"/>
      <protection locked="0"/>
    </xf>
    <xf numFmtId="0" fontId="0" fillId="0" borderId="72" xfId="57" applyNumberFormat="1" applyFont="1" applyFill="1" applyBorder="1" applyAlignment="1" applyProtection="1">
      <alignment wrapText="1"/>
      <protection locked="0"/>
    </xf>
    <xf numFmtId="0" fontId="0" fillId="0" borderId="73" xfId="57" applyNumberFormat="1" applyFont="1" applyFill="1" applyBorder="1" applyAlignment="1" applyProtection="1">
      <alignment wrapText="1"/>
      <protection locked="0"/>
    </xf>
    <xf numFmtId="4" fontId="17" fillId="0" borderId="68" xfId="55" applyNumberFormat="1" applyFont="1" applyFill="1" applyBorder="1" applyAlignment="1">
      <alignment horizontal="right" vertical="center" wrapText="1"/>
      <protection/>
    </xf>
    <xf numFmtId="4" fontId="17" fillId="0" borderId="0" xfId="52" applyNumberFormat="1" applyFont="1" applyFill="1" applyBorder="1" applyAlignment="1" applyProtection="1">
      <alignment horizontal="center" vertical="center" wrapText="1"/>
      <protection locked="0"/>
    </xf>
    <xf numFmtId="4" fontId="0" fillId="0" borderId="64" xfId="57" applyNumberFormat="1" applyFont="1" applyFill="1" applyBorder="1" applyAlignment="1" applyProtection="1">
      <alignment horizontal="left" vertical="top"/>
      <protection locked="0"/>
    </xf>
    <xf numFmtId="4" fontId="0" fillId="0" borderId="65" xfId="57" applyNumberFormat="1" applyFont="1" applyFill="1" applyBorder="1" applyAlignment="1" applyProtection="1">
      <alignment wrapText="1"/>
      <protection locked="0"/>
    </xf>
    <xf numFmtId="4" fontId="0" fillId="0" borderId="66" xfId="57" applyNumberFormat="1" applyFont="1" applyFill="1" applyBorder="1" applyAlignment="1" applyProtection="1">
      <alignment wrapText="1"/>
      <protection locked="0"/>
    </xf>
    <xf numFmtId="4" fontId="0" fillId="0" borderId="64" xfId="57" applyNumberFormat="1" applyFont="1" applyFill="1" applyBorder="1" applyAlignment="1" applyProtection="1">
      <alignment wrapText="1"/>
      <protection locked="0"/>
    </xf>
    <xf numFmtId="4" fontId="5" fillId="0" borderId="0" xfId="52" applyNumberFormat="1" applyFont="1" applyFill="1" applyBorder="1" applyAlignment="1" applyProtection="1">
      <alignment horizontal="left" vertical="center" wrapText="1"/>
      <protection locked="0"/>
    </xf>
    <xf numFmtId="4" fontId="5" fillId="0" borderId="0" xfId="55" applyNumberFormat="1" applyFont="1" applyFill="1" applyBorder="1" applyAlignment="1">
      <alignment horizontal="right" vertical="center" wrapText="1"/>
      <protection/>
    </xf>
    <xf numFmtId="0" fontId="0" fillId="0" borderId="64" xfId="57" applyNumberFormat="1" applyFont="1" applyFill="1" applyBorder="1" applyAlignment="1" applyProtection="1">
      <alignment wrapText="1"/>
      <protection locked="0"/>
    </xf>
    <xf numFmtId="0" fontId="0" fillId="0" borderId="67" xfId="57" applyNumberFormat="1" applyFont="1" applyFill="1" applyBorder="1" applyAlignment="1" applyProtection="1">
      <alignment wrapText="1"/>
      <protection locked="0"/>
    </xf>
    <xf numFmtId="4" fontId="0" fillId="0" borderId="68" xfId="57" applyNumberFormat="1" applyFont="1" applyFill="1" applyBorder="1" applyAlignment="1" applyProtection="1">
      <alignment wrapText="1"/>
      <protection locked="0"/>
    </xf>
    <xf numFmtId="4" fontId="0" fillId="0" borderId="69" xfId="57" applyNumberFormat="1" applyFont="1" applyFill="1" applyBorder="1" applyAlignment="1" applyProtection="1">
      <alignment wrapText="1"/>
      <protection locked="0"/>
    </xf>
    <xf numFmtId="0" fontId="26" fillId="0" borderId="0" xfId="0" applyFont="1" applyBorder="1" applyAlignment="1">
      <alignment horizontal="left" vertical="top" wrapText="1"/>
    </xf>
    <xf numFmtId="4" fontId="1" fillId="0" borderId="0" xfId="53" applyNumberFormat="1" applyFont="1" applyFill="1" applyBorder="1" applyAlignment="1" applyProtection="1">
      <alignment horizontal="left" vertical="center" wrapText="1"/>
      <protection locked="0"/>
    </xf>
    <xf numFmtId="0" fontId="0" fillId="0" borderId="0" xfId="0" applyBorder="1" applyAlignment="1">
      <alignment horizontal="left" vertical="center" wrapText="1"/>
    </xf>
    <xf numFmtId="165" fontId="16" fillId="0" borderId="0" xfId="0" applyNumberFormat="1" applyFont="1" applyFill="1" applyBorder="1" applyAlignment="1" applyProtection="1">
      <alignment horizontal="left" vertical="center" wrapText="1" indent="1"/>
      <protection hidden="1"/>
    </xf>
    <xf numFmtId="0" fontId="13" fillId="0" borderId="0" xfId="0" applyNumberFormat="1" applyFont="1" applyFill="1" applyBorder="1" applyAlignment="1" applyProtection="1">
      <alignment/>
      <protection/>
    </xf>
    <xf numFmtId="0" fontId="17" fillId="0" borderId="70" xfId="57" applyNumberFormat="1" applyFont="1" applyFill="1" applyBorder="1" applyAlignment="1" applyProtection="1">
      <alignment wrapText="1"/>
      <protection locked="0"/>
    </xf>
    <xf numFmtId="4" fontId="1" fillId="0" borderId="74" xfId="57" applyNumberFormat="1" applyFont="1" applyFill="1" applyBorder="1" applyAlignment="1" applyProtection="1">
      <alignment wrapText="1"/>
      <protection locked="0"/>
    </xf>
    <xf numFmtId="4" fontId="17" fillId="0" borderId="0" xfId="52" applyNumberFormat="1" applyFont="1" applyFill="1" applyBorder="1" applyAlignment="1" applyProtection="1">
      <alignment horizontal="left" vertical="center" wrapText="1"/>
      <protection locked="0"/>
    </xf>
    <xf numFmtId="0" fontId="1" fillId="0" borderId="83" xfId="57" applyNumberFormat="1" applyFont="1" applyFill="1" applyBorder="1" applyAlignment="1" applyProtection="1">
      <alignment wrapText="1"/>
      <protection locked="0"/>
    </xf>
    <xf numFmtId="165" fontId="1" fillId="0" borderId="0" xfId="56" applyNumberFormat="1" applyFont="1" applyFill="1" applyBorder="1" applyAlignment="1">
      <alignment wrapText="1"/>
      <protection/>
    </xf>
    <xf numFmtId="4" fontId="1" fillId="0" borderId="0" xfId="0" applyNumberFormat="1" applyFont="1" applyFill="1" applyBorder="1" applyAlignment="1">
      <alignment wrapText="1"/>
    </xf>
    <xf numFmtId="165" fontId="16" fillId="0" borderId="0" xfId="52" applyNumberFormat="1" applyFont="1" applyFill="1" applyBorder="1" applyAlignment="1" applyProtection="1">
      <alignment horizontal="left" vertical="center" wrapText="1"/>
      <protection locked="0"/>
    </xf>
    <xf numFmtId="4" fontId="17" fillId="0" borderId="62" xfId="54" applyNumberFormat="1" applyFont="1" applyFill="1" applyBorder="1" applyAlignment="1">
      <alignment horizontal="center" vertical="center" wrapText="1"/>
      <protection/>
    </xf>
    <xf numFmtId="4" fontId="17" fillId="0" borderId="63" xfId="54" applyNumberFormat="1" applyFont="1" applyFill="1" applyBorder="1" applyAlignment="1">
      <alignment horizontal="center" vertical="center" wrapText="1"/>
      <protection/>
    </xf>
    <xf numFmtId="4" fontId="17" fillId="0" borderId="0" xfId="54" applyNumberFormat="1" applyFont="1" applyFill="1" applyBorder="1" applyAlignment="1">
      <alignment horizontal="center" vertical="center" wrapText="1"/>
      <protection/>
    </xf>
    <xf numFmtId="49" fontId="1" fillId="0" borderId="80" xfId="52" applyNumberFormat="1" applyFont="1" applyFill="1" applyBorder="1" applyAlignment="1">
      <alignment horizontal="center" vertical="center" wrapText="1"/>
      <protection/>
    </xf>
    <xf numFmtId="4" fontId="1" fillId="0" borderId="77" xfId="52" applyNumberFormat="1" applyFont="1" applyFill="1" applyBorder="1" applyAlignment="1">
      <alignment horizontal="right" vertical="center" wrapText="1"/>
      <protection/>
    </xf>
    <xf numFmtId="4" fontId="1" fillId="0" borderId="78" xfId="52" applyNumberFormat="1" applyFont="1" applyFill="1" applyBorder="1" applyAlignment="1">
      <alignment horizontal="right" vertical="center" wrapText="1"/>
      <protection/>
    </xf>
    <xf numFmtId="4" fontId="1" fillId="0" borderId="0" xfId="52" applyNumberFormat="1" applyFont="1" applyFill="1" applyBorder="1" applyAlignment="1">
      <alignment horizontal="right" vertical="center" wrapText="1"/>
      <protection/>
    </xf>
    <xf numFmtId="49" fontId="1" fillId="0" borderId="64" xfId="52" applyNumberFormat="1" applyFont="1" applyFill="1" applyBorder="1" applyAlignment="1">
      <alignment horizontal="center" vertical="center" wrapText="1"/>
      <protection/>
    </xf>
    <xf numFmtId="4" fontId="1" fillId="0" borderId="65" xfId="52" applyNumberFormat="1" applyFont="1" applyFill="1" applyBorder="1" applyAlignment="1">
      <alignment horizontal="right" vertical="center" wrapText="1"/>
      <protection/>
    </xf>
    <xf numFmtId="4" fontId="1" fillId="0" borderId="66" xfId="52" applyNumberFormat="1" applyFont="1" applyFill="1" applyBorder="1" applyAlignment="1">
      <alignment horizontal="right" vertical="center" wrapText="1"/>
      <protection/>
    </xf>
    <xf numFmtId="49" fontId="17" fillId="0" borderId="67" xfId="52" applyNumberFormat="1" applyFont="1" applyFill="1" applyBorder="1" applyAlignment="1">
      <alignment horizontal="center" vertical="center" wrapText="1"/>
      <protection/>
    </xf>
    <xf numFmtId="4" fontId="17" fillId="0" borderId="68" xfId="52" applyNumberFormat="1" applyFont="1" applyFill="1" applyBorder="1" applyAlignment="1">
      <alignment horizontal="right" vertical="center" wrapText="1"/>
      <protection/>
    </xf>
    <xf numFmtId="4" fontId="17" fillId="0" borderId="69" xfId="52" applyNumberFormat="1" applyFont="1" applyFill="1" applyBorder="1" applyAlignment="1">
      <alignment horizontal="right" vertical="center" wrapText="1"/>
      <protection/>
    </xf>
    <xf numFmtId="4" fontId="17" fillId="0" borderId="0" xfId="52" applyNumberFormat="1" applyFont="1" applyFill="1" applyBorder="1" applyAlignment="1">
      <alignment horizontal="right" vertical="center" wrapText="1"/>
      <protection/>
    </xf>
    <xf numFmtId="165" fontId="1" fillId="0" borderId="0" xfId="52" applyNumberFormat="1" applyFont="1" applyFill="1" applyBorder="1" applyAlignment="1">
      <alignment wrapText="1"/>
      <protection/>
    </xf>
    <xf numFmtId="49" fontId="1" fillId="0" borderId="62" xfId="62" applyNumberFormat="1" applyFont="1" applyFill="1" applyBorder="1" applyAlignment="1" applyProtection="1">
      <alignment horizontal="center" vertical="center" wrapText="1"/>
      <protection locked="0"/>
    </xf>
    <xf numFmtId="49" fontId="1" fillId="0" borderId="62" xfId="57" applyNumberFormat="1" applyFont="1" applyFill="1" applyBorder="1" applyAlignment="1">
      <alignment horizontal="center" vertical="center" wrapText="1"/>
      <protection/>
    </xf>
    <xf numFmtId="49" fontId="1" fillId="0" borderId="63" xfId="57" applyNumberFormat="1" applyFont="1" applyFill="1" applyBorder="1" applyAlignment="1">
      <alignment horizontal="center" vertical="center" wrapText="1"/>
      <protection/>
    </xf>
    <xf numFmtId="49" fontId="1" fillId="0" borderId="0" xfId="62" applyNumberFormat="1" applyFont="1" applyFill="1" applyBorder="1" applyAlignment="1" applyProtection="1">
      <alignment horizontal="center" vertical="center" wrapText="1"/>
      <protection locked="0"/>
    </xf>
    <xf numFmtId="4" fontId="1" fillId="0" borderId="77" xfId="62" applyNumberFormat="1" applyFont="1" applyFill="1" applyBorder="1" applyAlignment="1" applyProtection="1">
      <alignment horizontal="center" vertical="center" wrapText="1"/>
      <protection locked="0"/>
    </xf>
    <xf numFmtId="4" fontId="1" fillId="0" borderId="77" xfId="57" applyNumberFormat="1" applyFont="1" applyFill="1" applyBorder="1" applyAlignment="1">
      <alignment horizontal="right" vertical="center" wrapText="1"/>
      <protection/>
    </xf>
    <xf numFmtId="10" fontId="1" fillId="0" borderId="78" xfId="65" applyNumberFormat="1" applyFont="1" applyFill="1" applyBorder="1" applyAlignment="1" applyProtection="1">
      <alignment horizontal="right" vertical="center" wrapText="1"/>
      <protection/>
    </xf>
    <xf numFmtId="4" fontId="1" fillId="0" borderId="0" xfId="62" applyNumberFormat="1" applyFont="1" applyFill="1" applyBorder="1" applyAlignment="1" applyProtection="1">
      <alignment horizontal="center" vertical="center" wrapText="1"/>
      <protection locked="0"/>
    </xf>
    <xf numFmtId="4" fontId="1" fillId="0" borderId="65" xfId="62" applyNumberFormat="1" applyFont="1" applyFill="1" applyBorder="1" applyAlignment="1" applyProtection="1">
      <alignment horizontal="center" vertical="center" wrapText="1"/>
      <protection locked="0"/>
    </xf>
    <xf numFmtId="4" fontId="1" fillId="0" borderId="65" xfId="57" applyNumberFormat="1" applyFont="1" applyFill="1" applyBorder="1" applyAlignment="1">
      <alignment horizontal="right" vertical="center" wrapText="1"/>
      <protection/>
    </xf>
    <xf numFmtId="4" fontId="0" fillId="0" borderId="0" xfId="62" applyNumberFormat="1" applyFont="1" applyFill="1" applyBorder="1" applyAlignment="1" applyProtection="1">
      <alignment horizontal="center" vertical="center" wrapText="1"/>
      <protection locked="0"/>
    </xf>
    <xf numFmtId="4" fontId="1" fillId="0" borderId="68" xfId="62" applyNumberFormat="1" applyFont="1" applyFill="1" applyBorder="1" applyAlignment="1" applyProtection="1">
      <alignment horizontal="center" vertical="center" wrapText="1"/>
      <protection locked="0"/>
    </xf>
    <xf numFmtId="4" fontId="17" fillId="0" borderId="68" xfId="57" applyNumberFormat="1" applyFont="1" applyFill="1" applyBorder="1" applyAlignment="1">
      <alignment horizontal="right" vertical="center" wrapText="1"/>
      <protection/>
    </xf>
    <xf numFmtId="10" fontId="17" fillId="0" borderId="69" xfId="65" applyNumberFormat="1" applyFont="1" applyFill="1" applyBorder="1" applyAlignment="1" applyProtection="1">
      <alignment horizontal="right" vertical="center" wrapText="1"/>
      <protection/>
    </xf>
    <xf numFmtId="4" fontId="0" fillId="0" borderId="66" xfId="57" applyNumberFormat="1" applyFont="1" applyFill="1" applyBorder="1" applyAlignment="1" applyProtection="1">
      <alignment horizontal="center" wrapText="1"/>
      <protection locked="0"/>
    </xf>
    <xf numFmtId="0" fontId="0" fillId="0" borderId="0" xfId="57" applyFont="1" applyFill="1" applyAlignment="1">
      <alignment wrapText="1"/>
      <protection/>
    </xf>
    <xf numFmtId="3" fontId="0" fillId="0" borderId="0" xfId="57" applyNumberFormat="1" applyFont="1" applyFill="1" applyAlignment="1">
      <alignment wrapText="1"/>
      <protection/>
    </xf>
    <xf numFmtId="165" fontId="23" fillId="0" borderId="0" xfId="52" applyNumberFormat="1" applyFont="1" applyFill="1" applyBorder="1" applyAlignment="1" applyProtection="1">
      <alignment vertical="center" wrapText="1"/>
      <protection locked="0"/>
    </xf>
    <xf numFmtId="0" fontId="0" fillId="0" borderId="0" xfId="0" applyFont="1" applyAlignment="1">
      <alignment vertical="center" wrapText="1"/>
    </xf>
    <xf numFmtId="4" fontId="8" fillId="0" borderId="62" xfId="54" applyNumberFormat="1" applyFont="1" applyFill="1" applyBorder="1" applyAlignment="1">
      <alignment horizontal="center" vertical="center" wrapText="1"/>
      <protection/>
    </xf>
    <xf numFmtId="4" fontId="8" fillId="0" borderId="63" xfId="54" applyNumberFormat="1" applyFont="1" applyFill="1" applyBorder="1" applyAlignment="1">
      <alignment horizontal="center" vertical="center" wrapText="1"/>
      <protection/>
    </xf>
    <xf numFmtId="165" fontId="15" fillId="0" borderId="0" xfId="52" applyNumberFormat="1" applyFont="1" applyFill="1" applyBorder="1" applyAlignment="1" applyProtection="1">
      <alignment horizontal="left" vertical="center" wrapText="1"/>
      <protection locked="0"/>
    </xf>
    <xf numFmtId="0" fontId="4" fillId="0" borderId="0" xfId="57" applyNumberFormat="1" applyFont="1" applyFill="1" applyBorder="1" applyAlignment="1" applyProtection="1">
      <alignment wrapText="1"/>
      <protection locked="0"/>
    </xf>
    <xf numFmtId="0" fontId="17" fillId="0" borderId="80" xfId="59" applyFont="1" applyFill="1" applyBorder="1" applyAlignment="1" applyProtection="1">
      <alignment horizontal="right" vertical="center" wrapText="1"/>
      <protection/>
    </xf>
    <xf numFmtId="4" fontId="17" fillId="0" borderId="77" xfId="59" applyNumberFormat="1" applyFont="1" applyFill="1" applyBorder="1" applyAlignment="1" applyProtection="1">
      <alignment horizontal="right" vertical="center" wrapText="1"/>
      <protection/>
    </xf>
    <xf numFmtId="4" fontId="17" fillId="0" borderId="78" xfId="59" applyNumberFormat="1" applyFont="1" applyFill="1" applyBorder="1" applyAlignment="1" applyProtection="1">
      <alignment horizontal="right" vertical="center" wrapText="1"/>
      <protection/>
    </xf>
    <xf numFmtId="0" fontId="1" fillId="0" borderId="0" xfId="0" applyFont="1" applyFill="1" applyAlignment="1">
      <alignment wrapText="1"/>
    </xf>
    <xf numFmtId="0" fontId="1" fillId="0" borderId="0" xfId="0" applyFont="1" applyFill="1" applyBorder="1" applyAlignment="1">
      <alignment wrapText="1"/>
    </xf>
    <xf numFmtId="0" fontId="1" fillId="0" borderId="64" xfId="59" applyFont="1" applyFill="1" applyBorder="1" applyAlignment="1" applyProtection="1">
      <alignment horizontal="right" vertical="center" wrapText="1"/>
      <protection/>
    </xf>
    <xf numFmtId="4" fontId="1" fillId="0" borderId="65" xfId="59" applyNumberFormat="1" applyFont="1" applyFill="1" applyBorder="1" applyAlignment="1" applyProtection="1">
      <alignment horizontal="right" vertical="center" wrapText="1"/>
      <protection/>
    </xf>
    <xf numFmtId="4" fontId="1" fillId="0" borderId="66" xfId="59" applyNumberFormat="1" applyFont="1" applyFill="1" applyBorder="1" applyAlignment="1" applyProtection="1">
      <alignment horizontal="right" vertical="center" wrapText="1"/>
      <protection/>
    </xf>
    <xf numFmtId="4" fontId="1" fillId="0" borderId="65" xfId="59" applyNumberFormat="1" applyFont="1" applyFill="1" applyBorder="1" applyAlignment="1" applyProtection="1">
      <alignment horizontal="right" vertical="center" wrapText="1"/>
      <protection locked="0"/>
    </xf>
    <xf numFmtId="4" fontId="1" fillId="0" borderId="66" xfId="59" applyNumberFormat="1" applyFont="1" applyFill="1" applyBorder="1" applyAlignment="1" applyProtection="1">
      <alignment horizontal="right" vertical="center" wrapText="1"/>
      <protection locked="0"/>
    </xf>
    <xf numFmtId="4" fontId="1" fillId="0" borderId="71" xfId="57" applyNumberFormat="1" applyFont="1" applyFill="1" applyBorder="1" applyAlignment="1" applyProtection="1">
      <alignment wrapText="1"/>
      <protection locked="0"/>
    </xf>
    <xf numFmtId="4" fontId="1" fillId="0" borderId="72" xfId="57" applyNumberFormat="1" applyFont="1" applyFill="1" applyBorder="1" applyAlignment="1" applyProtection="1">
      <alignment wrapText="1"/>
      <protection locked="0"/>
    </xf>
    <xf numFmtId="0" fontId="1" fillId="0" borderId="65" xfId="57" applyNumberFormat="1" applyFont="1" applyFill="1" applyBorder="1" applyAlignment="1" applyProtection="1">
      <alignment wrapText="1"/>
      <protection locked="0"/>
    </xf>
    <xf numFmtId="4" fontId="1" fillId="0" borderId="65" xfId="57" applyNumberFormat="1" applyFont="1" applyFill="1" applyBorder="1" applyAlignment="1" applyProtection="1">
      <alignment horizontal="center" wrapText="1"/>
      <protection locked="0"/>
    </xf>
    <xf numFmtId="0" fontId="17" fillId="0" borderId="67" xfId="59" applyFont="1" applyFill="1" applyBorder="1" applyAlignment="1" applyProtection="1">
      <alignment horizontal="right" vertical="center" wrapText="1"/>
      <protection/>
    </xf>
    <xf numFmtId="4" fontId="17" fillId="0" borderId="68" xfId="59" applyNumberFormat="1" applyFont="1" applyFill="1" applyBorder="1" applyAlignment="1" applyProtection="1">
      <alignment horizontal="right" vertical="center" wrapText="1"/>
      <protection/>
    </xf>
    <xf numFmtId="4" fontId="17" fillId="0" borderId="69" xfId="59" applyNumberFormat="1" applyFont="1" applyFill="1" applyBorder="1" applyAlignment="1" applyProtection="1">
      <alignment horizontal="right" vertical="center" wrapText="1"/>
      <protection/>
    </xf>
    <xf numFmtId="0" fontId="1" fillId="0" borderId="84" xfId="57" applyNumberFormat="1" applyFont="1" applyFill="1" applyBorder="1" applyAlignment="1" applyProtection="1">
      <alignment wrapText="1"/>
      <protection locked="0"/>
    </xf>
    <xf numFmtId="4" fontId="1" fillId="0" borderId="85" xfId="57" applyNumberFormat="1" applyFont="1" applyFill="1" applyBorder="1" applyAlignment="1" applyProtection="1">
      <alignment wrapText="1"/>
      <protection locked="0"/>
    </xf>
    <xf numFmtId="4" fontId="1" fillId="0" borderId="86" xfId="57" applyNumberFormat="1" applyFont="1" applyFill="1" applyBorder="1" applyAlignment="1" applyProtection="1">
      <alignment wrapText="1"/>
      <protection locked="0"/>
    </xf>
    <xf numFmtId="0" fontId="16" fillId="0" borderId="0" xfId="59" applyFont="1" applyFill="1" applyBorder="1" applyAlignment="1" applyProtection="1">
      <alignment horizontal="left" vertical="center" wrapText="1"/>
      <protection/>
    </xf>
    <xf numFmtId="4" fontId="17" fillId="0" borderId="0" xfId="57" applyNumberFormat="1" applyFont="1" applyFill="1" applyBorder="1" applyAlignment="1">
      <alignment wrapText="1"/>
      <protection/>
    </xf>
    <xf numFmtId="0" fontId="22" fillId="0" borderId="0" xfId="0" applyFont="1" applyFill="1" applyAlignment="1">
      <alignment wrapText="1"/>
    </xf>
    <xf numFmtId="0" fontId="22" fillId="0" borderId="0" xfId="0" applyFont="1" applyFill="1" applyBorder="1" applyAlignment="1">
      <alignment wrapText="1"/>
    </xf>
    <xf numFmtId="0" fontId="8" fillId="0" borderId="63" xfId="57" applyNumberFormat="1" applyFont="1" applyFill="1" applyBorder="1" applyAlignment="1">
      <alignment horizontal="center" vertical="center" wrapText="1"/>
      <protection/>
    </xf>
    <xf numFmtId="0" fontId="0" fillId="0" borderId="0" xfId="0" applyFill="1" applyAlignment="1">
      <alignment wrapText="1"/>
    </xf>
    <xf numFmtId="0" fontId="0" fillId="0" borderId="0" xfId="0" applyFill="1" applyBorder="1" applyAlignment="1">
      <alignment wrapText="1"/>
    </xf>
    <xf numFmtId="0" fontId="17" fillId="0" borderId="87" xfId="57" applyNumberFormat="1" applyFont="1" applyFill="1" applyBorder="1" applyAlignment="1">
      <alignment horizontal="center" vertical="center" wrapText="1"/>
      <protection/>
    </xf>
    <xf numFmtId="4" fontId="17" fillId="0" borderId="88" xfId="57" applyNumberFormat="1" applyFont="1" applyFill="1" applyBorder="1" applyAlignment="1">
      <alignment horizontal="right" vertical="center" wrapText="1"/>
      <protection/>
    </xf>
    <xf numFmtId="0" fontId="17" fillId="0" borderId="64" xfId="57" applyNumberFormat="1" applyFont="1" applyFill="1" applyBorder="1" applyAlignment="1">
      <alignment horizontal="center" vertical="center" wrapText="1"/>
      <protection/>
    </xf>
    <xf numFmtId="4" fontId="17" fillId="0" borderId="66" xfId="57" applyNumberFormat="1" applyFont="1" applyFill="1" applyBorder="1" applyAlignment="1">
      <alignment horizontal="right" vertical="center" wrapText="1"/>
      <protection/>
    </xf>
    <xf numFmtId="0" fontId="1" fillId="0" borderId="64" xfId="57" applyNumberFormat="1" applyFont="1" applyFill="1" applyBorder="1" applyAlignment="1">
      <alignment horizontal="center" vertical="center" wrapText="1"/>
      <protection/>
    </xf>
    <xf numFmtId="4" fontId="1" fillId="0" borderId="66" xfId="57" applyNumberFormat="1" applyFont="1" applyFill="1" applyBorder="1" applyAlignment="1">
      <alignment horizontal="right" vertical="center" wrapText="1"/>
      <protection/>
    </xf>
    <xf numFmtId="0" fontId="17" fillId="0" borderId="67" xfId="57" applyNumberFormat="1" applyFont="1" applyFill="1" applyBorder="1" applyAlignment="1">
      <alignment horizontal="center" vertical="center" wrapText="1"/>
      <protection/>
    </xf>
    <xf numFmtId="4" fontId="17" fillId="0" borderId="69" xfId="57" applyNumberFormat="1" applyFont="1" applyFill="1" applyBorder="1" applyAlignment="1">
      <alignment horizontal="right" vertical="center" wrapText="1"/>
      <protection/>
    </xf>
    <xf numFmtId="165" fontId="28" fillId="0" borderId="0" xfId="52" applyNumberFormat="1" applyFont="1" applyFill="1" applyBorder="1" applyAlignment="1" applyProtection="1">
      <alignment horizontal="left" vertical="center" wrapText="1"/>
      <protection locked="0"/>
    </xf>
    <xf numFmtId="0" fontId="17" fillId="0" borderId="70" xfId="0" applyFont="1" applyFill="1" applyBorder="1" applyAlignment="1">
      <alignment wrapText="1"/>
    </xf>
    <xf numFmtId="0" fontId="1" fillId="0" borderId="62" xfId="0" applyFont="1" applyFill="1" applyBorder="1" applyAlignment="1">
      <alignment horizontal="center" vertical="center" wrapText="1"/>
    </xf>
    <xf numFmtId="0" fontId="1" fillId="0" borderId="62" xfId="0" applyFont="1" applyFill="1" applyBorder="1" applyAlignment="1" applyProtection="1">
      <alignment horizontal="center" vertical="center" wrapText="1"/>
      <protection locked="0"/>
    </xf>
    <xf numFmtId="0" fontId="1" fillId="0" borderId="73" xfId="0" applyFont="1" applyFill="1" applyBorder="1" applyAlignment="1">
      <alignment wrapText="1"/>
    </xf>
    <xf numFmtId="0" fontId="17" fillId="0" borderId="66" xfId="57" applyNumberFormat="1" applyFont="1" applyFill="1" applyBorder="1" applyAlignment="1" applyProtection="1">
      <alignment horizontal="center" wrapText="1"/>
      <protection locked="0"/>
    </xf>
    <xf numFmtId="165" fontId="17" fillId="0" borderId="89" xfId="0" applyNumberFormat="1" applyFont="1" applyFill="1" applyBorder="1" applyAlignment="1" applyProtection="1">
      <alignment vertical="center" wrapText="1"/>
      <protection hidden="1"/>
    </xf>
    <xf numFmtId="4" fontId="17" fillId="0" borderId="90" xfId="0" applyNumberFormat="1" applyFont="1" applyFill="1" applyBorder="1" applyAlignment="1" applyProtection="1">
      <alignment horizontal="right" vertical="center" wrapText="1"/>
      <protection locked="0"/>
    </xf>
    <xf numFmtId="0" fontId="1" fillId="0" borderId="82" xfId="0" applyFont="1" applyFill="1" applyBorder="1" applyAlignment="1">
      <alignment vertical="center" wrapText="1"/>
    </xf>
    <xf numFmtId="4" fontId="1" fillId="0" borderId="65" xfId="0" applyNumberFormat="1" applyFont="1" applyFill="1" applyBorder="1" applyAlignment="1" applyProtection="1">
      <alignment horizontal="right" vertical="center" wrapText="1"/>
      <protection locked="0"/>
    </xf>
    <xf numFmtId="0" fontId="1" fillId="0" borderId="91" xfId="0" applyFont="1" applyFill="1" applyBorder="1" applyAlignment="1">
      <alignment vertical="center" wrapText="1"/>
    </xf>
    <xf numFmtId="4" fontId="1" fillId="0" borderId="68" xfId="0" applyNumberFormat="1" applyFont="1" applyFill="1" applyBorder="1" applyAlignment="1" applyProtection="1">
      <alignment horizontal="right" vertical="center" wrapText="1"/>
      <protection locked="0"/>
    </xf>
    <xf numFmtId="0" fontId="1" fillId="0" borderId="89" xfId="0" applyFont="1" applyFill="1" applyBorder="1" applyAlignment="1">
      <alignment vertical="center" wrapText="1"/>
    </xf>
    <xf numFmtId="4" fontId="1" fillId="0" borderId="90" xfId="0" applyNumberFormat="1" applyFont="1" applyFill="1" applyBorder="1" applyAlignment="1" applyProtection="1">
      <alignment horizontal="right" vertical="center" wrapText="1"/>
      <protection locked="0"/>
    </xf>
    <xf numFmtId="4" fontId="1" fillId="0" borderId="88" xfId="0" applyNumberFormat="1" applyFont="1" applyFill="1" applyBorder="1" applyAlignment="1">
      <alignment horizontal="right" vertical="center" wrapText="1"/>
    </xf>
    <xf numFmtId="4" fontId="1" fillId="0" borderId="66" xfId="0" applyNumberFormat="1" applyFont="1" applyFill="1" applyBorder="1" applyAlignment="1">
      <alignment horizontal="right" vertical="center" wrapText="1"/>
    </xf>
    <xf numFmtId="4" fontId="1" fillId="0" borderId="69" xfId="0" applyNumberFormat="1" applyFont="1" applyFill="1" applyBorder="1" applyAlignment="1">
      <alignment horizontal="right" vertical="center" wrapText="1"/>
    </xf>
    <xf numFmtId="4" fontId="17" fillId="0" borderId="90" xfId="0" applyNumberFormat="1" applyFont="1" applyFill="1" applyBorder="1" applyAlignment="1">
      <alignment horizontal="right" vertical="center" wrapText="1"/>
    </xf>
    <xf numFmtId="0" fontId="1" fillId="0" borderId="0" xfId="0" applyFont="1" applyFill="1" applyBorder="1" applyAlignment="1">
      <alignment horizontal="left" vertical="center" wrapText="1"/>
    </xf>
    <xf numFmtId="4" fontId="1" fillId="0" borderId="0" xfId="0" applyNumberFormat="1" applyFont="1" applyFill="1" applyBorder="1" applyAlignment="1" applyProtection="1">
      <alignment horizontal="right" vertical="center" wrapText="1"/>
      <protection locked="0"/>
    </xf>
    <xf numFmtId="4" fontId="1" fillId="0" borderId="0" xfId="0" applyNumberFormat="1" applyFont="1" applyFill="1" applyBorder="1" applyAlignment="1">
      <alignment horizontal="right" vertical="center" wrapText="1"/>
    </xf>
    <xf numFmtId="0" fontId="1" fillId="0" borderId="92" xfId="0" applyFont="1" applyFill="1" applyBorder="1" applyAlignment="1" applyProtection="1">
      <alignment horizontal="center" vertical="center" wrapText="1"/>
      <protection locked="0"/>
    </xf>
    <xf numFmtId="0" fontId="17" fillId="0" borderId="63" xfId="0" applyFont="1" applyFill="1" applyBorder="1" applyAlignment="1" applyProtection="1">
      <alignment horizontal="center" vertical="center" wrapText="1"/>
      <protection locked="0"/>
    </xf>
    <xf numFmtId="4" fontId="17" fillId="0" borderId="88" xfId="0" applyNumberFormat="1" applyFont="1" applyFill="1" applyBorder="1" applyAlignment="1">
      <alignment horizontal="right" vertical="center" wrapText="1"/>
    </xf>
    <xf numFmtId="165" fontId="17" fillId="0" borderId="0" xfId="62" applyNumberFormat="1" applyFont="1" applyFill="1" applyBorder="1" applyAlignment="1">
      <alignment wrapText="1"/>
      <protection/>
    </xf>
    <xf numFmtId="165" fontId="1" fillId="0" borderId="0" xfId="62" applyNumberFormat="1" applyFont="1" applyFill="1" applyBorder="1" applyAlignment="1">
      <alignment wrapText="1"/>
      <protection/>
    </xf>
    <xf numFmtId="4" fontId="1" fillId="0" borderId="0" xfId="61" applyNumberFormat="1" applyFont="1" applyFill="1" applyBorder="1" applyAlignment="1">
      <alignment wrapText="1"/>
      <protection/>
    </xf>
    <xf numFmtId="4" fontId="17" fillId="0" borderId="77" xfId="0" applyNumberFormat="1" applyFont="1" applyFill="1" applyBorder="1" applyAlignment="1">
      <alignment horizontal="center" vertical="center" wrapText="1"/>
    </xf>
    <xf numFmtId="4" fontId="1" fillId="0" borderId="65" xfId="0" applyNumberFormat="1" applyFont="1" applyFill="1" applyBorder="1" applyAlignment="1">
      <alignment horizontal="right" vertical="center" wrapText="1"/>
    </xf>
    <xf numFmtId="0" fontId="17" fillId="0" borderId="64" xfId="57" applyNumberFormat="1" applyFont="1" applyFill="1" applyBorder="1" applyAlignment="1" applyProtection="1">
      <alignment wrapText="1"/>
      <protection locked="0"/>
    </xf>
    <xf numFmtId="4" fontId="17" fillId="0" borderId="0" xfId="0" applyNumberFormat="1" applyFont="1" applyFill="1" applyBorder="1" applyAlignment="1">
      <alignment horizontal="right" vertical="center"/>
    </xf>
    <xf numFmtId="4" fontId="17" fillId="0" borderId="62" xfId="0" applyNumberFormat="1" applyFont="1" applyFill="1" applyBorder="1" applyAlignment="1">
      <alignment horizontal="right" vertical="center" wrapText="1"/>
    </xf>
    <xf numFmtId="4" fontId="17" fillId="0" borderId="63" xfId="0" applyNumberFormat="1" applyFont="1" applyFill="1" applyBorder="1" applyAlignment="1">
      <alignment horizontal="right" vertical="center" wrapText="1"/>
    </xf>
    <xf numFmtId="0" fontId="17" fillId="0" borderId="73" xfId="57" applyNumberFormat="1" applyFont="1" applyFill="1" applyBorder="1" applyAlignment="1" applyProtection="1">
      <alignment wrapText="1"/>
      <protection locked="0"/>
    </xf>
    <xf numFmtId="4" fontId="8" fillId="0" borderId="0" xfId="0" applyNumberFormat="1" applyFont="1" applyFill="1" applyBorder="1" applyAlignment="1">
      <alignment horizontal="right" vertical="center"/>
    </xf>
    <xf numFmtId="49" fontId="8" fillId="0" borderId="0" xfId="0" applyNumberFormat="1" applyFont="1" applyFill="1" applyBorder="1" applyAlignment="1" applyProtection="1">
      <alignment horizontal="left" vertical="center" wrapText="1"/>
      <protection hidden="1"/>
    </xf>
    <xf numFmtId="49" fontId="1" fillId="0" borderId="0" xfId="62" applyNumberFormat="1" applyFont="1" applyFill="1" applyBorder="1" applyAlignment="1">
      <alignment horizontal="center" vertical="center" wrapText="1"/>
      <protection/>
    </xf>
    <xf numFmtId="165" fontId="1" fillId="0" borderId="0" xfId="62" applyNumberFormat="1" applyFont="1" applyFill="1" applyAlignment="1">
      <alignment wrapText="1"/>
      <protection/>
    </xf>
    <xf numFmtId="165" fontId="1" fillId="0" borderId="64" xfId="57" applyNumberFormat="1" applyFont="1" applyFill="1" applyBorder="1" applyAlignment="1" applyProtection="1">
      <alignment wrapText="1"/>
      <protection locked="0"/>
    </xf>
    <xf numFmtId="165" fontId="17" fillId="0" borderId="68" xfId="0" applyNumberFormat="1" applyFont="1" applyFill="1" applyBorder="1" applyAlignment="1" applyProtection="1">
      <alignment horizontal="right" vertical="center" wrapText="1"/>
      <protection hidden="1"/>
    </xf>
    <xf numFmtId="4" fontId="1" fillId="0" borderId="62" xfId="0" applyNumberFormat="1" applyFont="1" applyFill="1" applyBorder="1" applyAlignment="1">
      <alignment horizontal="right" vertical="center" wrapText="1"/>
    </xf>
    <xf numFmtId="4" fontId="1" fillId="0" borderId="63" xfId="0" applyNumberFormat="1" applyFont="1" applyFill="1" applyBorder="1" applyAlignment="1">
      <alignment horizontal="right" vertical="center" wrapText="1"/>
    </xf>
    <xf numFmtId="4" fontId="17" fillId="0" borderId="0" xfId="0" applyNumberFormat="1" applyFont="1" applyFill="1" applyBorder="1" applyAlignment="1" applyProtection="1">
      <alignment horizontal="right"/>
      <protection/>
    </xf>
    <xf numFmtId="49" fontId="1" fillId="0" borderId="0" xfId="0" applyNumberFormat="1" applyFont="1" applyFill="1" applyBorder="1" applyAlignment="1" applyProtection="1">
      <alignment horizontal="center" vertical="center"/>
      <protection/>
    </xf>
    <xf numFmtId="165" fontId="17" fillId="0" borderId="0" xfId="0" applyNumberFormat="1" applyFont="1" applyFill="1" applyBorder="1" applyAlignment="1" applyProtection="1">
      <alignment/>
      <protection/>
    </xf>
    <xf numFmtId="165" fontId="1" fillId="0" borderId="0" xfId="0" applyNumberFormat="1" applyFont="1" applyFill="1" applyBorder="1" applyAlignment="1" applyProtection="1">
      <alignment wrapText="1"/>
      <protection/>
    </xf>
    <xf numFmtId="165" fontId="17" fillId="0" borderId="0" xfId="62" applyNumberFormat="1" applyFont="1" applyFill="1" applyBorder="1" applyAlignment="1">
      <alignment horizontal="center" wrapText="1"/>
      <protection/>
    </xf>
    <xf numFmtId="0" fontId="33" fillId="0" borderId="0" xfId="57" applyNumberFormat="1" applyFont="1" applyFill="1" applyBorder="1" applyAlignment="1" applyProtection="1">
      <alignment wrapText="1"/>
      <protection locked="0"/>
    </xf>
    <xf numFmtId="165" fontId="1" fillId="0" borderId="68" xfId="62" applyNumberFormat="1" applyFont="1" applyFill="1" applyBorder="1" applyAlignment="1">
      <alignment horizontal="center" vertical="center" wrapText="1"/>
      <protection/>
    </xf>
    <xf numFmtId="0" fontId="1" fillId="0" borderId="68" xfId="62" applyFont="1" applyFill="1" applyBorder="1" applyAlignment="1">
      <alignment horizontal="center" vertical="center" wrapText="1"/>
      <protection/>
    </xf>
    <xf numFmtId="0" fontId="1" fillId="0" borderId="93" xfId="62" applyFont="1" applyFill="1" applyBorder="1" applyAlignment="1">
      <alignment horizontal="center" vertical="center" wrapText="1"/>
      <protection/>
    </xf>
    <xf numFmtId="165" fontId="1" fillId="0" borderId="69" xfId="62" applyNumberFormat="1" applyFont="1" applyFill="1" applyBorder="1" applyAlignment="1">
      <alignment horizontal="center" vertical="center" wrapText="1"/>
      <protection/>
    </xf>
    <xf numFmtId="4" fontId="1" fillId="0" borderId="77" xfId="62" applyNumberFormat="1" applyFont="1" applyFill="1" applyBorder="1" applyAlignment="1">
      <alignment horizontal="right" vertical="center" wrapText="1"/>
      <protection/>
    </xf>
    <xf numFmtId="4" fontId="1" fillId="0" borderId="94" xfId="62" applyNumberFormat="1" applyFont="1" applyFill="1" applyBorder="1" applyAlignment="1">
      <alignment horizontal="right" vertical="center" wrapText="1"/>
      <protection/>
    </xf>
    <xf numFmtId="4" fontId="1" fillId="0" borderId="78" xfId="62" applyNumberFormat="1" applyFont="1" applyFill="1" applyBorder="1" applyAlignment="1">
      <alignment horizontal="center" vertical="center" wrapText="1"/>
      <protection/>
    </xf>
    <xf numFmtId="4" fontId="1" fillId="0" borderId="65" xfId="62" applyNumberFormat="1" applyFont="1" applyFill="1" applyBorder="1" applyAlignment="1">
      <alignment horizontal="right" vertical="center" wrapText="1"/>
      <protection/>
    </xf>
    <xf numFmtId="4" fontId="1" fillId="0" borderId="95" xfId="62" applyNumberFormat="1" applyFont="1" applyFill="1" applyBorder="1" applyAlignment="1">
      <alignment horizontal="right" vertical="center" wrapText="1"/>
      <protection/>
    </xf>
    <xf numFmtId="4" fontId="1" fillId="0" borderId="66" xfId="62" applyNumberFormat="1" applyFont="1" applyFill="1" applyBorder="1" applyAlignment="1">
      <alignment horizontal="center" vertical="center" wrapText="1"/>
      <protection/>
    </xf>
    <xf numFmtId="4" fontId="17" fillId="0" borderId="68" xfId="62" applyNumberFormat="1" applyFont="1" applyFill="1" applyBorder="1" applyAlignment="1">
      <alignment horizontal="right" vertical="center" wrapText="1"/>
      <protection/>
    </xf>
    <xf numFmtId="4" fontId="17" fillId="0" borderId="68" xfId="62" applyNumberFormat="1" applyFont="1" applyFill="1" applyBorder="1" applyAlignment="1">
      <alignment horizontal="center" vertical="center" wrapText="1"/>
      <protection/>
    </xf>
    <xf numFmtId="4" fontId="17" fillId="0" borderId="96" xfId="62" applyNumberFormat="1" applyFont="1" applyFill="1" applyBorder="1" applyAlignment="1">
      <alignment horizontal="center" vertical="center" wrapText="1"/>
      <protection/>
    </xf>
    <xf numFmtId="49" fontId="17" fillId="0" borderId="68" xfId="62" applyNumberFormat="1" applyFont="1" applyFill="1" applyBorder="1" applyAlignment="1">
      <alignment horizontal="center" vertical="center" wrapText="1"/>
      <protection/>
    </xf>
    <xf numFmtId="49" fontId="17" fillId="0" borderId="69" xfId="62" applyNumberFormat="1" applyFont="1" applyFill="1" applyBorder="1" applyAlignment="1">
      <alignment horizontal="center" vertical="center" wrapText="1"/>
      <protection/>
    </xf>
    <xf numFmtId="4" fontId="17" fillId="0" borderId="90" xfId="62" applyNumberFormat="1" applyFont="1" applyFill="1" applyBorder="1" applyAlignment="1">
      <alignment horizontal="right" vertical="center" wrapText="1"/>
      <protection/>
    </xf>
    <xf numFmtId="4" fontId="17" fillId="0" borderId="88" xfId="62" applyNumberFormat="1" applyFont="1" applyFill="1" applyBorder="1" applyAlignment="1">
      <alignment horizontal="right" vertical="center" wrapText="1"/>
      <protection/>
    </xf>
    <xf numFmtId="4" fontId="1" fillId="0" borderId="66" xfId="62" applyNumberFormat="1" applyFont="1" applyFill="1" applyBorder="1" applyAlignment="1">
      <alignment horizontal="right" vertical="center" wrapText="1"/>
      <protection/>
    </xf>
    <xf numFmtId="4" fontId="1" fillId="0" borderId="68" xfId="62" applyNumberFormat="1" applyFont="1" applyFill="1" applyBorder="1" applyAlignment="1">
      <alignment horizontal="right" vertical="center" wrapText="1"/>
      <protection/>
    </xf>
    <xf numFmtId="4" fontId="1" fillId="0" borderId="69" xfId="62" applyNumberFormat="1" applyFont="1" applyFill="1" applyBorder="1" applyAlignment="1">
      <alignment horizontal="right" vertical="center" wrapText="1"/>
      <protection/>
    </xf>
    <xf numFmtId="4" fontId="17" fillId="0" borderId="62" xfId="62" applyNumberFormat="1" applyFont="1" applyFill="1" applyBorder="1" applyAlignment="1">
      <alignment horizontal="right" vertical="center" wrapText="1"/>
      <protection/>
    </xf>
    <xf numFmtId="4" fontId="17" fillId="0" borderId="63" xfId="62" applyNumberFormat="1" applyFont="1" applyFill="1" applyBorder="1" applyAlignment="1">
      <alignment horizontal="right" vertical="center" wrapText="1"/>
      <protection/>
    </xf>
    <xf numFmtId="0" fontId="33" fillId="0" borderId="0" xfId="57" applyNumberFormat="1" applyFont="1" applyFill="1" applyBorder="1" applyAlignment="1" applyProtection="1">
      <alignment horizontal="left" wrapText="1"/>
      <protection locked="0"/>
    </xf>
    <xf numFmtId="49" fontId="8" fillId="0" borderId="0" xfId="52" applyNumberFormat="1" applyFont="1" applyFill="1" applyBorder="1" applyAlignment="1" applyProtection="1">
      <alignment horizontal="left" wrapText="1"/>
      <protection locked="0"/>
    </xf>
    <xf numFmtId="0" fontId="17" fillId="0" borderId="62" xfId="59" applyFont="1" applyBorder="1" applyAlignment="1" applyProtection="1">
      <alignment horizontal="center" vertical="center" wrapText="1"/>
      <protection/>
    </xf>
    <xf numFmtId="0" fontId="17" fillId="0" borderId="63" xfId="59" applyFont="1" applyBorder="1" applyAlignment="1" applyProtection="1">
      <alignment horizontal="center" vertical="center" wrapText="1"/>
      <protection/>
    </xf>
    <xf numFmtId="0" fontId="17" fillId="0" borderId="0" xfId="59" applyFont="1" applyBorder="1" applyAlignment="1" applyProtection="1">
      <alignment horizontal="center" vertical="center" wrapText="1"/>
      <protection/>
    </xf>
    <xf numFmtId="4" fontId="8" fillId="0" borderId="0" xfId="0" applyNumberFormat="1" applyFont="1" applyFill="1" applyBorder="1" applyAlignment="1">
      <alignment horizontal="right" vertical="center" wrapText="1"/>
    </xf>
    <xf numFmtId="4" fontId="13" fillId="0" borderId="65" xfId="0" applyNumberFormat="1" applyFont="1" applyFill="1" applyBorder="1" applyAlignment="1" applyProtection="1">
      <alignment horizontal="right" vertical="center" wrapText="1"/>
      <protection locked="0"/>
    </xf>
    <xf numFmtId="4" fontId="13" fillId="0" borderId="66" xfId="0" applyNumberFormat="1" applyFont="1" applyFill="1" applyBorder="1" applyAlignment="1" applyProtection="1">
      <alignment horizontal="right" vertical="center" wrapText="1"/>
      <protection locked="0"/>
    </xf>
    <xf numFmtId="4" fontId="13" fillId="0" borderId="0" xfId="0" applyNumberFormat="1" applyFont="1" applyFill="1" applyBorder="1" applyAlignment="1" applyProtection="1">
      <alignment horizontal="right" vertical="center" wrapText="1"/>
      <protection locked="0"/>
    </xf>
    <xf numFmtId="0" fontId="4" fillId="0" borderId="64" xfId="57" applyNumberFormat="1" applyFont="1" applyFill="1" applyBorder="1" applyAlignment="1" applyProtection="1">
      <alignment horizontal="center" wrapText="1"/>
      <protection locked="0"/>
    </xf>
    <xf numFmtId="4" fontId="0" fillId="0" borderId="65" xfId="57" applyNumberFormat="1" applyFont="1" applyFill="1" applyBorder="1" applyAlignment="1" applyProtection="1">
      <alignment horizontal="right" wrapText="1"/>
      <protection locked="0"/>
    </xf>
    <xf numFmtId="4" fontId="0" fillId="0" borderId="66" xfId="57" applyNumberFormat="1" applyFont="1" applyFill="1" applyBorder="1" applyAlignment="1" applyProtection="1">
      <alignment horizontal="right" wrapText="1"/>
      <protection locked="0"/>
    </xf>
    <xf numFmtId="4" fontId="0" fillId="0" borderId="0" xfId="57" applyNumberFormat="1" applyFont="1" applyFill="1" applyBorder="1" applyAlignment="1" applyProtection="1">
      <alignment horizontal="right" wrapText="1"/>
      <protection locked="0"/>
    </xf>
    <xf numFmtId="4" fontId="0" fillId="0" borderId="81" xfId="57" applyNumberFormat="1" applyFont="1" applyFill="1" applyBorder="1" applyAlignment="1" applyProtection="1">
      <alignment horizontal="right" wrapText="1"/>
      <protection locked="0"/>
    </xf>
    <xf numFmtId="0" fontId="4" fillId="0" borderId="67" xfId="57" applyNumberFormat="1" applyFont="1" applyFill="1" applyBorder="1" applyAlignment="1" applyProtection="1">
      <alignment horizontal="center" wrapText="1"/>
      <protection locked="0"/>
    </xf>
    <xf numFmtId="4" fontId="0" fillId="0" borderId="68" xfId="57" applyNumberFormat="1" applyFont="1" applyFill="1" applyBorder="1" applyAlignment="1" applyProtection="1">
      <alignment horizontal="right" wrapText="1"/>
      <protection locked="0"/>
    </xf>
    <xf numFmtId="4" fontId="0" fillId="0" borderId="69" xfId="57" applyNumberFormat="1" applyFont="1" applyFill="1" applyBorder="1" applyAlignment="1" applyProtection="1">
      <alignment horizontal="right" wrapText="1"/>
      <protection locked="0"/>
    </xf>
    <xf numFmtId="4" fontId="17" fillId="0" borderId="68" xfId="0" applyNumberFormat="1" applyFont="1" applyFill="1" applyBorder="1" applyAlignment="1" applyProtection="1">
      <alignment horizontal="right" vertical="center" wrapText="1"/>
      <protection locked="0"/>
    </xf>
    <xf numFmtId="4" fontId="17" fillId="0" borderId="69"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wrapText="1"/>
      <protection/>
    </xf>
    <xf numFmtId="2" fontId="0" fillId="0" borderId="0" xfId="0" applyNumberFormat="1" applyFont="1" applyFill="1" applyBorder="1" applyAlignment="1" applyProtection="1">
      <alignment horizontal="right" vertical="center" wrapText="1"/>
      <protection/>
    </xf>
    <xf numFmtId="49" fontId="5" fillId="0" borderId="0" xfId="52" applyNumberFormat="1" applyFont="1" applyFill="1" applyBorder="1" applyAlignment="1" applyProtection="1">
      <alignment horizontal="left" wrapText="1"/>
      <protection locked="0"/>
    </xf>
    <xf numFmtId="4" fontId="17" fillId="0" borderId="68" xfId="0" applyNumberFormat="1" applyFont="1" applyFill="1" applyBorder="1" applyAlignment="1">
      <alignment wrapText="1"/>
    </xf>
    <xf numFmtId="4" fontId="17" fillId="0" borderId="69" xfId="0" applyNumberFormat="1" applyFont="1" applyFill="1" applyBorder="1" applyAlignment="1">
      <alignment wrapText="1"/>
    </xf>
    <xf numFmtId="4" fontId="8" fillId="0" borderId="0" xfId="0" applyNumberFormat="1" applyFont="1" applyFill="1" applyBorder="1" applyAlignment="1">
      <alignment wrapText="1"/>
    </xf>
    <xf numFmtId="0" fontId="17" fillId="0" borderId="62" xfId="59" applyFont="1" applyFill="1" applyBorder="1" applyAlignment="1" applyProtection="1">
      <alignment horizontal="center" vertical="center" wrapText="1"/>
      <protection/>
    </xf>
    <xf numFmtId="0" fontId="17" fillId="0" borderId="63" xfId="59" applyFont="1" applyFill="1" applyBorder="1" applyAlignment="1" applyProtection="1">
      <alignment horizontal="center" vertical="center" wrapText="1"/>
      <protection/>
    </xf>
    <xf numFmtId="0" fontId="17" fillId="0" borderId="0" xfId="59" applyFont="1" applyFill="1" applyBorder="1" applyAlignment="1" applyProtection="1">
      <alignment horizontal="center" vertical="center" wrapText="1"/>
      <protection/>
    </xf>
    <xf numFmtId="4" fontId="17" fillId="0" borderId="0" xfId="62" applyNumberFormat="1" applyFont="1" applyFill="1" applyBorder="1" applyAlignment="1">
      <alignment horizontal="right" vertical="center" wrapText="1"/>
      <protection/>
    </xf>
    <xf numFmtId="4" fontId="1" fillId="0" borderId="65" xfId="60" applyNumberFormat="1" applyFont="1" applyFill="1" applyBorder="1" applyAlignment="1">
      <alignment horizontal="right" vertical="center" wrapText="1"/>
      <protection/>
    </xf>
    <xf numFmtId="4" fontId="1" fillId="0" borderId="66" xfId="60" applyNumberFormat="1" applyFont="1" applyFill="1" applyBorder="1" applyAlignment="1">
      <alignment horizontal="right" vertical="center" wrapText="1"/>
      <protection/>
    </xf>
    <xf numFmtId="4" fontId="1" fillId="0" borderId="0" xfId="60" applyNumberFormat="1" applyFont="1" applyFill="1" applyBorder="1" applyAlignment="1">
      <alignment horizontal="right" vertical="center" wrapText="1"/>
      <protection/>
    </xf>
    <xf numFmtId="4" fontId="17" fillId="0" borderId="0" xfId="0" applyNumberFormat="1" applyFont="1" applyFill="1" applyBorder="1" applyAlignment="1">
      <alignment horizontal="right" vertical="center" wrapText="1"/>
    </xf>
    <xf numFmtId="49" fontId="1" fillId="0" borderId="0" xfId="60" applyNumberFormat="1" applyFont="1" applyFill="1" applyAlignment="1">
      <alignment horizontal="center" vertical="center" wrapText="1"/>
      <protection/>
    </xf>
    <xf numFmtId="165" fontId="1" fillId="0" borderId="0" xfId="60" applyNumberFormat="1" applyFont="1" applyFill="1" applyAlignment="1">
      <alignment wrapText="1"/>
      <protection/>
    </xf>
    <xf numFmtId="165" fontId="1" fillId="0" borderId="0" xfId="60" applyNumberFormat="1" applyFont="1" applyFill="1" applyAlignment="1">
      <alignment horizontal="right" wrapText="1"/>
      <protection/>
    </xf>
    <xf numFmtId="165" fontId="5" fillId="0" borderId="0" xfId="62" applyNumberFormat="1" applyFont="1" applyFill="1" applyBorder="1" applyAlignment="1">
      <alignment wrapText="1"/>
      <protection/>
    </xf>
    <xf numFmtId="165" fontId="16" fillId="0" borderId="0" xfId="0" applyNumberFormat="1" applyFont="1" applyFill="1" applyBorder="1" applyAlignment="1" applyProtection="1">
      <alignment horizontal="left" vertical="center" indent="1"/>
      <protection hidden="1"/>
    </xf>
    <xf numFmtId="165" fontId="16" fillId="0" borderId="0" xfId="0" applyNumberFormat="1" applyFont="1" applyFill="1" applyBorder="1" applyAlignment="1" applyProtection="1">
      <alignment horizontal="left" vertical="center" wrapText="1" indent="1"/>
      <protection/>
    </xf>
    <xf numFmtId="0" fontId="17" fillId="0" borderId="0" xfId="0" applyFont="1" applyFill="1" applyBorder="1" applyAlignment="1" applyProtection="1">
      <alignment horizontal="center" vertical="center" wrapText="1"/>
      <protection hidden="1"/>
    </xf>
    <xf numFmtId="0" fontId="17" fillId="0" borderId="68" xfId="0" applyFont="1" applyFill="1" applyBorder="1" applyAlignment="1" applyProtection="1">
      <alignment horizontal="center" vertical="center" wrapText="1"/>
      <protection hidden="1"/>
    </xf>
    <xf numFmtId="165" fontId="17" fillId="0" borderId="77" xfId="0" applyNumberFormat="1" applyFont="1" applyFill="1" applyBorder="1" applyAlignment="1" applyProtection="1">
      <alignment horizontal="right" vertical="center" wrapText="1" indent="1"/>
      <protection hidden="1"/>
    </xf>
    <xf numFmtId="165" fontId="17" fillId="0" borderId="77" xfId="0" applyNumberFormat="1" applyFont="1" applyFill="1" applyBorder="1" applyAlignment="1" applyProtection="1">
      <alignment horizontal="right" vertical="center" wrapText="1" indent="1"/>
      <protection/>
    </xf>
    <xf numFmtId="165" fontId="17" fillId="0" borderId="78" xfId="0" applyNumberFormat="1" applyFont="1" applyFill="1" applyBorder="1" applyAlignment="1" applyProtection="1">
      <alignment horizontal="right" vertical="center" wrapText="1" indent="1"/>
      <protection/>
    </xf>
    <xf numFmtId="165" fontId="17" fillId="0" borderId="0" xfId="0" applyNumberFormat="1" applyFont="1" applyFill="1" applyBorder="1" applyAlignment="1" applyProtection="1">
      <alignment horizontal="right" vertical="center" wrapText="1" indent="1"/>
      <protection/>
    </xf>
    <xf numFmtId="165" fontId="17" fillId="0" borderId="65" xfId="0" applyNumberFormat="1" applyFont="1" applyFill="1" applyBorder="1" applyAlignment="1" applyProtection="1">
      <alignment horizontal="right" vertical="center" wrapText="1" indent="1"/>
      <protection hidden="1"/>
    </xf>
    <xf numFmtId="165" fontId="17" fillId="0" borderId="65" xfId="0" applyNumberFormat="1" applyFont="1" applyFill="1" applyBorder="1" applyAlignment="1" applyProtection="1">
      <alignment horizontal="right" vertical="center" wrapText="1" indent="1"/>
      <protection/>
    </xf>
    <xf numFmtId="165" fontId="17" fillId="0" borderId="66" xfId="0" applyNumberFormat="1" applyFont="1" applyFill="1" applyBorder="1" applyAlignment="1" applyProtection="1">
      <alignment horizontal="right" vertical="center" wrapText="1" indent="1"/>
      <protection/>
    </xf>
    <xf numFmtId="0" fontId="17" fillId="0" borderId="0" xfId="57" applyNumberFormat="1" applyFont="1" applyFill="1" applyBorder="1" applyAlignment="1" applyProtection="1">
      <alignment wrapText="1"/>
      <protection locked="0"/>
    </xf>
    <xf numFmtId="0" fontId="17" fillId="0" borderId="65" xfId="57" applyNumberFormat="1" applyFont="1" applyFill="1" applyBorder="1" applyAlignment="1" applyProtection="1">
      <alignment horizontal="center" wrapText="1"/>
      <protection locked="0"/>
    </xf>
    <xf numFmtId="165" fontId="17" fillId="0" borderId="68" xfId="0" applyNumberFormat="1" applyFont="1" applyFill="1" applyBorder="1" applyAlignment="1" applyProtection="1">
      <alignment horizontal="right" vertical="center" wrapText="1" indent="1"/>
      <protection hidden="1"/>
    </xf>
    <xf numFmtId="165" fontId="17" fillId="0" borderId="69" xfId="0" applyNumberFormat="1" applyFont="1" applyFill="1" applyBorder="1" applyAlignment="1" applyProtection="1">
      <alignment horizontal="right" vertical="center" wrapText="1" indent="1"/>
      <protection hidden="1"/>
    </xf>
    <xf numFmtId="165" fontId="17" fillId="0" borderId="0" xfId="0" applyNumberFormat="1" applyFont="1" applyFill="1" applyBorder="1" applyAlignment="1" applyProtection="1">
      <alignment horizontal="right" vertical="center" wrapText="1" indent="1"/>
      <protection hidden="1"/>
    </xf>
    <xf numFmtId="0" fontId="1" fillId="0" borderId="65" xfId="57" applyNumberFormat="1" applyFont="1" applyFill="1" applyBorder="1" applyAlignment="1" applyProtection="1">
      <alignment/>
      <protection locked="0"/>
    </xf>
    <xf numFmtId="165" fontId="16" fillId="0" borderId="65" xfId="0" applyNumberFormat="1" applyFont="1" applyFill="1" applyBorder="1" applyAlignment="1" applyProtection="1">
      <alignment horizontal="left" vertical="center" wrapText="1" indent="1"/>
      <protection/>
    </xf>
    <xf numFmtId="4" fontId="1" fillId="0" borderId="65" xfId="0" applyNumberFormat="1" applyFont="1" applyFill="1" applyBorder="1" applyAlignment="1" applyProtection="1">
      <alignment horizontal="right" wrapText="1"/>
      <protection/>
    </xf>
    <xf numFmtId="165" fontId="1" fillId="0" borderId="65" xfId="57" applyNumberFormat="1" applyFont="1" applyFill="1" applyBorder="1" applyAlignment="1" applyProtection="1">
      <alignment/>
      <protection locked="0"/>
    </xf>
    <xf numFmtId="0" fontId="4" fillId="0" borderId="0" xfId="0" applyFont="1" applyBorder="1" applyAlignment="1">
      <alignment vertical="center" wrapText="1"/>
    </xf>
    <xf numFmtId="49" fontId="17" fillId="0" borderId="62" xfId="52" applyNumberFormat="1" applyFont="1" applyFill="1" applyBorder="1" applyAlignment="1" applyProtection="1">
      <alignment horizontal="center" vertical="center" wrapText="1"/>
      <protection locked="0"/>
    </xf>
    <xf numFmtId="165" fontId="17" fillId="0" borderId="63" xfId="53" applyNumberFormat="1" applyFont="1" applyFill="1" applyBorder="1" applyAlignment="1" applyProtection="1">
      <alignment horizontal="center" vertical="center" wrapText="1"/>
      <protection locked="0"/>
    </xf>
    <xf numFmtId="165" fontId="17" fillId="0" borderId="0" xfId="53" applyNumberFormat="1" applyFont="1" applyFill="1" applyBorder="1" applyAlignment="1" applyProtection="1">
      <alignment horizontal="center" vertical="center" wrapText="1"/>
      <protection locked="0"/>
    </xf>
    <xf numFmtId="49" fontId="1" fillId="0" borderId="65" xfId="57" applyNumberFormat="1" applyFont="1" applyFill="1" applyBorder="1" applyAlignment="1" applyProtection="1">
      <alignment horizontal="center" wrapText="1"/>
      <protection locked="0"/>
    </xf>
    <xf numFmtId="165" fontId="17" fillId="0" borderId="64" xfId="52" applyNumberFormat="1" applyFont="1" applyFill="1" applyBorder="1" applyAlignment="1" applyProtection="1">
      <alignment horizontal="center" vertical="center" wrapText="1"/>
      <protection locked="0"/>
    </xf>
    <xf numFmtId="4" fontId="17" fillId="0" borderId="77" xfId="52" applyNumberFormat="1" applyFont="1" applyFill="1" applyBorder="1" applyAlignment="1" applyProtection="1">
      <alignment horizontal="right" vertical="center" wrapText="1"/>
      <protection locked="0"/>
    </xf>
    <xf numFmtId="4" fontId="17" fillId="0" borderId="78" xfId="52" applyNumberFormat="1" applyFont="1" applyFill="1" applyBorder="1" applyAlignment="1" applyProtection="1">
      <alignment horizontal="right" vertical="center" wrapText="1"/>
      <protection locked="0"/>
    </xf>
    <xf numFmtId="0" fontId="1" fillId="0" borderId="64" xfId="57" applyNumberFormat="1" applyFont="1" applyFill="1" applyBorder="1" applyAlignment="1" applyProtection="1">
      <alignment horizontal="center" wrapText="1"/>
      <protection locked="0"/>
    </xf>
    <xf numFmtId="49" fontId="17" fillId="0" borderId="90" xfId="52" applyNumberFormat="1" applyFont="1" applyFill="1" applyBorder="1" applyAlignment="1" applyProtection="1">
      <alignment horizontal="center" vertical="center" wrapText="1"/>
      <protection locked="0"/>
    </xf>
    <xf numFmtId="165" fontId="17" fillId="0" borderId="88" xfId="53" applyNumberFormat="1" applyFont="1" applyFill="1" applyBorder="1" applyAlignment="1" applyProtection="1">
      <alignment horizontal="center" vertical="center" wrapText="1"/>
      <protection locked="0"/>
    </xf>
    <xf numFmtId="165" fontId="13" fillId="0" borderId="64" xfId="52" applyNumberFormat="1" applyFont="1" applyFill="1" applyBorder="1" applyAlignment="1" applyProtection="1">
      <alignment horizontal="center" vertical="center" wrapText="1"/>
      <protection locked="0"/>
    </xf>
    <xf numFmtId="4" fontId="13" fillId="0" borderId="65" xfId="52" applyNumberFormat="1" applyFont="1" applyFill="1" applyBorder="1" applyAlignment="1" applyProtection="1">
      <alignment horizontal="right" vertical="center" wrapText="1"/>
      <protection locked="0"/>
    </xf>
    <xf numFmtId="4" fontId="13" fillId="0" borderId="66" xfId="52" applyNumberFormat="1" applyFont="1" applyFill="1" applyBorder="1" applyAlignment="1" applyProtection="1">
      <alignment horizontal="right" vertical="center" wrapText="1"/>
      <protection locked="0"/>
    </xf>
    <xf numFmtId="4" fontId="13" fillId="0" borderId="0" xfId="52" applyNumberFormat="1" applyFont="1" applyFill="1" applyBorder="1" applyAlignment="1" applyProtection="1">
      <alignment horizontal="right" vertical="center" wrapText="1"/>
      <protection locked="0"/>
    </xf>
    <xf numFmtId="165" fontId="1" fillId="0" borderId="64" xfId="52" applyNumberFormat="1" applyFont="1" applyFill="1" applyBorder="1" applyAlignment="1" applyProtection="1">
      <alignment horizontal="center" vertical="center" wrapText="1"/>
      <protection locked="0"/>
    </xf>
    <xf numFmtId="4" fontId="17" fillId="0" borderId="85" xfId="52" applyNumberFormat="1" applyFont="1" applyFill="1" applyBorder="1" applyAlignment="1" applyProtection="1">
      <alignment horizontal="right" vertical="center" wrapText="1"/>
      <protection locked="0"/>
    </xf>
    <xf numFmtId="4" fontId="17" fillId="0" borderId="86" xfId="52" applyNumberFormat="1" applyFont="1" applyFill="1" applyBorder="1" applyAlignment="1" applyProtection="1">
      <alignment horizontal="right" vertical="center" wrapText="1"/>
      <protection locked="0"/>
    </xf>
    <xf numFmtId="4" fontId="1" fillId="33" borderId="90" xfId="0" applyNumberFormat="1" applyFont="1" applyFill="1" applyBorder="1" applyAlignment="1" applyProtection="1">
      <alignment horizontal="right" vertical="top" wrapText="1"/>
      <protection/>
    </xf>
    <xf numFmtId="4" fontId="1" fillId="33" borderId="0" xfId="0" applyNumberFormat="1" applyFont="1" applyFill="1" applyBorder="1" applyAlignment="1" applyProtection="1">
      <alignment horizontal="right" vertical="top" wrapText="1"/>
      <protection/>
    </xf>
    <xf numFmtId="4" fontId="1" fillId="33" borderId="65" xfId="0" applyNumberFormat="1" applyFont="1" applyFill="1" applyBorder="1" applyAlignment="1" applyProtection="1">
      <alignment horizontal="right" vertical="top" wrapText="1"/>
      <protection/>
    </xf>
    <xf numFmtId="4" fontId="1" fillId="33" borderId="66" xfId="0" applyNumberFormat="1" applyFont="1" applyFill="1" applyBorder="1" applyAlignment="1" applyProtection="1">
      <alignment horizontal="right" vertical="top" wrapText="1"/>
      <protection/>
    </xf>
    <xf numFmtId="4" fontId="1" fillId="33" borderId="68" xfId="0" applyNumberFormat="1" applyFont="1" applyFill="1" applyBorder="1" applyAlignment="1" applyProtection="1">
      <alignment horizontal="right" vertical="top" wrapText="1"/>
      <protection/>
    </xf>
    <xf numFmtId="4" fontId="1" fillId="33" borderId="69" xfId="0" applyNumberFormat="1" applyFont="1" applyFill="1" applyBorder="1" applyAlignment="1" applyProtection="1">
      <alignment horizontal="right" vertical="top" wrapText="1"/>
      <protection/>
    </xf>
    <xf numFmtId="2" fontId="8" fillId="33" borderId="97" xfId="0" applyNumberFormat="1" applyFont="1" applyFill="1" applyBorder="1" applyAlignment="1">
      <alignment horizontal="right" vertical="center" wrapText="1"/>
    </xf>
    <xf numFmtId="2" fontId="8" fillId="33" borderId="0" xfId="0" applyNumberFormat="1" applyFont="1" applyFill="1" applyBorder="1" applyAlignment="1">
      <alignment horizontal="right" vertical="center" wrapText="1"/>
    </xf>
    <xf numFmtId="49" fontId="1" fillId="0" borderId="0" xfId="62" applyNumberFormat="1" applyFont="1" applyFill="1" applyAlignment="1">
      <alignment horizontal="center" vertical="center" wrapText="1"/>
      <protection/>
    </xf>
    <xf numFmtId="2" fontId="1" fillId="0" borderId="65" xfId="57" applyNumberFormat="1" applyFont="1" applyFill="1" applyBorder="1" applyAlignment="1" applyProtection="1">
      <alignment wrapText="1"/>
      <protection locked="0"/>
    </xf>
    <xf numFmtId="0" fontId="17" fillId="0" borderId="98" xfId="59" applyFont="1" applyFill="1" applyBorder="1" applyAlignment="1" applyProtection="1">
      <alignment horizontal="center" vertical="center" wrapText="1"/>
      <protection/>
    </xf>
    <xf numFmtId="0" fontId="17" fillId="0" borderId="99" xfId="59" applyFont="1" applyFill="1" applyBorder="1" applyAlignment="1" applyProtection="1">
      <alignment horizontal="center" vertical="center" wrapText="1"/>
      <protection/>
    </xf>
    <xf numFmtId="166" fontId="17" fillId="0" borderId="0" xfId="0" applyNumberFormat="1" applyFont="1" applyFill="1" applyBorder="1" applyAlignment="1" applyProtection="1">
      <alignment horizontal="center" vertical="center" wrapText="1"/>
      <protection/>
    </xf>
    <xf numFmtId="4" fontId="1" fillId="0" borderId="64" xfId="0" applyNumberFormat="1" applyFont="1" applyFill="1" applyBorder="1" applyAlignment="1" applyProtection="1">
      <alignment horizontal="center" vertical="center" wrapText="1"/>
      <protection/>
    </xf>
    <xf numFmtId="4" fontId="1" fillId="0" borderId="65" xfId="0" applyNumberFormat="1" applyFont="1" applyFill="1" applyBorder="1" applyAlignment="1" applyProtection="1">
      <alignment horizontal="right" vertical="center" wrapText="1"/>
      <protection/>
    </xf>
    <xf numFmtId="4" fontId="1" fillId="0" borderId="66" xfId="0" applyNumberFormat="1" applyFont="1" applyFill="1" applyBorder="1" applyAlignment="1" applyProtection="1">
      <alignment horizontal="right" vertical="center" wrapText="1"/>
      <protection/>
    </xf>
    <xf numFmtId="4" fontId="1" fillId="0" borderId="0" xfId="0" applyNumberFormat="1" applyFont="1" applyFill="1" applyBorder="1" applyAlignment="1" applyProtection="1">
      <alignment horizontal="right" vertical="center" wrapText="1"/>
      <protection/>
    </xf>
    <xf numFmtId="4" fontId="1" fillId="0" borderId="100" xfId="0" applyNumberFormat="1" applyFont="1" applyFill="1" applyBorder="1" applyAlignment="1" applyProtection="1">
      <alignment horizontal="left" vertical="center" wrapText="1"/>
      <protection/>
    </xf>
    <xf numFmtId="4" fontId="1" fillId="0" borderId="101" xfId="0" applyNumberFormat="1" applyFont="1" applyFill="1" applyBorder="1" applyAlignment="1" applyProtection="1">
      <alignment horizontal="left" vertical="center" wrapText="1"/>
      <protection/>
    </xf>
    <xf numFmtId="4" fontId="1" fillId="0" borderId="102" xfId="0" applyNumberFormat="1" applyFont="1" applyFill="1" applyBorder="1" applyAlignment="1" applyProtection="1">
      <alignment horizontal="left" vertical="center" wrapText="1"/>
      <protection/>
    </xf>
    <xf numFmtId="166" fontId="1" fillId="0" borderId="0" xfId="0" applyNumberFormat="1" applyFont="1" applyFill="1" applyBorder="1" applyAlignment="1" applyProtection="1">
      <alignment vertical="center" wrapText="1"/>
      <protection/>
    </xf>
    <xf numFmtId="4" fontId="17" fillId="0" borderId="0" xfId="0" applyNumberFormat="1" applyFont="1" applyFill="1" applyBorder="1" applyAlignment="1" applyProtection="1">
      <alignment horizontal="center" vertical="center" wrapText="1"/>
      <protection/>
    </xf>
    <xf numFmtId="4" fontId="1" fillId="0" borderId="64" xfId="0" applyNumberFormat="1" applyFont="1" applyFill="1" applyBorder="1" applyAlignment="1" applyProtection="1">
      <alignment vertical="center" wrapText="1"/>
      <protection/>
    </xf>
    <xf numFmtId="4" fontId="17" fillId="0" borderId="0" xfId="0" applyNumberFormat="1" applyFont="1" applyFill="1" applyBorder="1" applyAlignment="1" applyProtection="1">
      <alignment vertical="center" wrapText="1"/>
      <protection/>
    </xf>
    <xf numFmtId="9" fontId="1" fillId="0" borderId="65" xfId="65" applyFont="1" applyFill="1" applyBorder="1" applyAlignment="1" applyProtection="1">
      <alignment horizontal="right" vertical="center" wrapText="1"/>
      <protection/>
    </xf>
    <xf numFmtId="9" fontId="1" fillId="0" borderId="66" xfId="65" applyFont="1" applyFill="1" applyBorder="1" applyAlignment="1" applyProtection="1">
      <alignment horizontal="right" vertical="center" wrapText="1"/>
      <protection/>
    </xf>
    <xf numFmtId="9" fontId="1" fillId="0" borderId="0" xfId="65" applyFont="1" applyFill="1" applyBorder="1" applyAlignment="1" applyProtection="1">
      <alignment horizontal="right" vertical="center" wrapText="1"/>
      <protection/>
    </xf>
    <xf numFmtId="0" fontId="1" fillId="0" borderId="0" xfId="0" applyFont="1" applyBorder="1" applyAlignment="1">
      <alignment horizontal="center" vertical="center" wrapText="1"/>
    </xf>
    <xf numFmtId="4" fontId="1" fillId="0" borderId="68" xfId="57" applyNumberFormat="1" applyFont="1" applyFill="1" applyBorder="1" applyAlignment="1">
      <alignment horizontal="center" vertical="center" wrapText="1"/>
      <protection/>
    </xf>
    <xf numFmtId="4" fontId="1" fillId="0" borderId="69" xfId="57" applyNumberFormat="1" applyFont="1" applyFill="1" applyBorder="1" applyAlignment="1">
      <alignment horizontal="center" vertical="center" wrapText="1"/>
      <protection/>
    </xf>
    <xf numFmtId="4" fontId="1" fillId="0" borderId="0" xfId="57" applyNumberFormat="1" applyFont="1" applyFill="1" applyBorder="1" applyAlignment="1">
      <alignment horizontal="center" vertical="center" wrapText="1"/>
      <protection/>
    </xf>
    <xf numFmtId="49" fontId="1" fillId="0" borderId="64" xfId="57" applyNumberFormat="1" applyFont="1" applyFill="1" applyBorder="1" applyAlignment="1">
      <alignment horizontal="right" vertical="center" wrapText="1"/>
      <protection/>
    </xf>
    <xf numFmtId="49" fontId="1" fillId="0" borderId="65" xfId="57" applyNumberFormat="1" applyFont="1" applyFill="1" applyBorder="1" applyAlignment="1">
      <alignment horizontal="left" vertical="center" wrapText="1"/>
      <protection/>
    </xf>
    <xf numFmtId="9" fontId="1" fillId="0" borderId="65" xfId="57" applyNumberFormat="1" applyFont="1" applyFill="1" applyBorder="1" applyAlignment="1">
      <alignment horizontal="right" vertical="center" wrapText="1"/>
      <protection/>
    </xf>
    <xf numFmtId="4" fontId="17" fillId="0" borderId="65" xfId="57" applyNumberFormat="1" applyFont="1" applyFill="1" applyBorder="1" applyAlignment="1">
      <alignment horizontal="right" vertical="center" wrapText="1"/>
      <protection/>
    </xf>
    <xf numFmtId="4" fontId="17" fillId="0" borderId="65" xfId="57" applyNumberFormat="1" applyFont="1" applyFill="1" applyBorder="1" applyAlignment="1">
      <alignment horizontal="center" vertical="center" wrapText="1"/>
      <protection/>
    </xf>
    <xf numFmtId="0" fontId="0" fillId="0" borderId="0" xfId="0" applyBorder="1" applyAlignment="1">
      <alignment vertical="center" wrapText="1"/>
    </xf>
    <xf numFmtId="9" fontId="17" fillId="0" borderId="65" xfId="57" applyNumberFormat="1" applyFont="1" applyFill="1" applyBorder="1" applyAlignment="1">
      <alignment horizontal="center" vertical="center" wrapText="1"/>
      <protection/>
    </xf>
    <xf numFmtId="165" fontId="1" fillId="0" borderId="0" xfId="57" applyNumberFormat="1" applyFont="1" applyFill="1" applyBorder="1" applyAlignment="1" applyProtection="1">
      <alignment horizontal="center" wrapText="1"/>
      <protection locked="0"/>
    </xf>
    <xf numFmtId="49" fontId="1" fillId="0" borderId="81" xfId="57" applyNumberFormat="1" applyFont="1" applyFill="1" applyBorder="1" applyAlignment="1" applyProtection="1">
      <alignment horizontal="center" wrapText="1"/>
      <protection locked="0"/>
    </xf>
    <xf numFmtId="4" fontId="17" fillId="0" borderId="68" xfId="57" applyNumberFormat="1" applyFont="1" applyFill="1" applyBorder="1" applyAlignment="1">
      <alignment vertical="center" wrapText="1"/>
      <protection/>
    </xf>
    <xf numFmtId="4" fontId="17" fillId="0" borderId="68" xfId="57" applyNumberFormat="1" applyFont="1" applyFill="1" applyBorder="1" applyAlignment="1">
      <alignment horizontal="center" vertical="center" wrapText="1"/>
      <protection/>
    </xf>
    <xf numFmtId="4" fontId="17" fillId="0" borderId="69" xfId="57" applyNumberFormat="1" applyFont="1" applyFill="1" applyBorder="1" applyAlignment="1">
      <alignment vertical="center" wrapText="1"/>
      <protection/>
    </xf>
    <xf numFmtId="4" fontId="17" fillId="0" borderId="0" xfId="57" applyNumberFormat="1" applyFont="1" applyFill="1" applyBorder="1" applyAlignment="1">
      <alignment vertical="center" wrapText="1"/>
      <protection/>
    </xf>
    <xf numFmtId="4" fontId="1" fillId="0" borderId="0" xfId="57" applyNumberFormat="1" applyFont="1" applyFill="1" applyBorder="1" applyAlignment="1" applyProtection="1">
      <alignment wrapText="1"/>
      <protection locked="0"/>
    </xf>
    <xf numFmtId="4" fontId="1" fillId="0" borderId="81" xfId="57" applyNumberFormat="1" applyFont="1" applyFill="1" applyBorder="1" applyAlignment="1" applyProtection="1">
      <alignment wrapText="1"/>
      <protection locked="0"/>
    </xf>
    <xf numFmtId="4" fontId="23" fillId="0" borderId="0" xfId="55" applyNumberFormat="1" applyFont="1" applyFill="1" applyBorder="1" applyAlignment="1">
      <alignment vertical="top" wrapText="1"/>
      <protection/>
    </xf>
    <xf numFmtId="4" fontId="1" fillId="0" borderId="103" xfId="57" applyNumberFormat="1" applyFont="1" applyFill="1" applyBorder="1" applyAlignment="1">
      <alignment wrapText="1"/>
      <protection/>
    </xf>
    <xf numFmtId="4" fontId="1" fillId="0" borderId="104" xfId="57" applyNumberFormat="1" applyFont="1" applyFill="1" applyBorder="1" applyAlignment="1" applyProtection="1">
      <alignment wrapText="1"/>
      <protection locked="0"/>
    </xf>
    <xf numFmtId="4" fontId="1" fillId="0" borderId="83" xfId="57" applyNumberFormat="1" applyFont="1" applyFill="1" applyBorder="1" applyAlignment="1" applyProtection="1">
      <alignment wrapText="1"/>
      <protection locked="0"/>
    </xf>
    <xf numFmtId="49" fontId="17" fillId="0" borderId="0" xfId="61" applyNumberFormat="1" applyFont="1" applyFill="1" applyBorder="1" applyAlignment="1" applyProtection="1">
      <alignment horizontal="center" vertical="center" wrapText="1"/>
      <protection locked="0"/>
    </xf>
    <xf numFmtId="49" fontId="17" fillId="0" borderId="0" xfId="57" applyNumberFormat="1" applyFont="1" applyFill="1" applyBorder="1" applyAlignment="1">
      <alignment horizontal="left" vertical="center" wrapText="1"/>
      <protection/>
    </xf>
    <xf numFmtId="49" fontId="17" fillId="0" borderId="0" xfId="57" applyNumberFormat="1" applyFont="1" applyFill="1" applyBorder="1" applyAlignment="1">
      <alignment vertical="center" wrapText="1"/>
      <protection/>
    </xf>
    <xf numFmtId="49" fontId="17" fillId="0" borderId="65" xfId="57" applyNumberFormat="1" applyFont="1" applyFill="1" applyBorder="1" applyAlignment="1">
      <alignment horizontal="right" vertical="center" wrapText="1"/>
      <protection/>
    </xf>
    <xf numFmtId="0" fontId="0" fillId="0" borderId="0" xfId="0" applyAlignment="1">
      <alignment wrapText="1"/>
    </xf>
    <xf numFmtId="49" fontId="17" fillId="0" borderId="62" xfId="62" applyNumberFormat="1" applyFont="1" applyFill="1" applyBorder="1" applyAlignment="1">
      <alignment horizontal="center" vertical="center" wrapText="1"/>
      <protection/>
    </xf>
    <xf numFmtId="49" fontId="17" fillId="0" borderId="63" xfId="62" applyNumberFormat="1" applyFont="1" applyFill="1" applyBorder="1" applyAlignment="1">
      <alignment horizontal="center" vertical="center" wrapText="1"/>
      <protection/>
    </xf>
    <xf numFmtId="49" fontId="17" fillId="0" borderId="0" xfId="62" applyNumberFormat="1" applyFont="1" applyFill="1" applyBorder="1" applyAlignment="1">
      <alignment horizontal="center" vertical="center" wrapText="1"/>
      <protection/>
    </xf>
    <xf numFmtId="49" fontId="17" fillId="0" borderId="0" xfId="62" applyNumberFormat="1" applyFont="1" applyFill="1" applyBorder="1" applyAlignment="1">
      <alignment horizontal="left" vertical="center" wrapText="1"/>
      <protection/>
    </xf>
    <xf numFmtId="4" fontId="1" fillId="0" borderId="64" xfId="62" applyNumberFormat="1" applyFont="1" applyFill="1" applyBorder="1" applyAlignment="1">
      <alignment horizontal="center" vertical="center" wrapText="1"/>
      <protection/>
    </xf>
    <xf numFmtId="4" fontId="1" fillId="0" borderId="0" xfId="62" applyNumberFormat="1" applyFont="1" applyFill="1" applyBorder="1" applyAlignment="1">
      <alignment horizontal="right" vertical="center" wrapText="1"/>
      <protection/>
    </xf>
    <xf numFmtId="4" fontId="1" fillId="0" borderId="67" xfId="62" applyNumberFormat="1" applyFont="1" applyFill="1" applyBorder="1" applyAlignment="1">
      <alignment horizontal="center" vertical="center" wrapText="1"/>
      <protection/>
    </xf>
    <xf numFmtId="4" fontId="1" fillId="0" borderId="0" xfId="62" applyNumberFormat="1" applyFont="1" applyFill="1" applyBorder="1" applyAlignment="1">
      <alignment horizontal="center" vertical="center" wrapText="1"/>
      <protection/>
    </xf>
    <xf numFmtId="4" fontId="1" fillId="0" borderId="0" xfId="62" applyNumberFormat="1" applyFont="1" applyFill="1" applyBorder="1" applyAlignment="1">
      <alignment horizontal="left" wrapText="1"/>
      <protection/>
    </xf>
    <xf numFmtId="165" fontId="1" fillId="0" borderId="0" xfId="62" applyNumberFormat="1" applyFont="1" applyFill="1" applyBorder="1" applyAlignment="1">
      <alignment horizontal="left" wrapText="1"/>
      <protection/>
    </xf>
    <xf numFmtId="2" fontId="1" fillId="0" borderId="0" xfId="62" applyNumberFormat="1" applyFont="1" applyFill="1" applyBorder="1" applyAlignment="1">
      <alignment horizontal="right" vertical="center" wrapText="1"/>
      <protection/>
    </xf>
    <xf numFmtId="0" fontId="4" fillId="0" borderId="0" xfId="0" applyFont="1" applyBorder="1" applyAlignment="1">
      <alignment/>
    </xf>
    <xf numFmtId="0" fontId="4" fillId="0" borderId="10" xfId="0" applyFont="1" applyBorder="1" applyAlignment="1">
      <alignment/>
    </xf>
    <xf numFmtId="0" fontId="8" fillId="0" borderId="0" xfId="59" applyFont="1" applyBorder="1" applyAlignment="1">
      <alignment vertical="center"/>
      <protection/>
    </xf>
    <xf numFmtId="0" fontId="1" fillId="0" borderId="77" xfId="59" applyFont="1" applyBorder="1" applyAlignment="1" applyProtection="1">
      <alignment horizontal="center" vertical="center" wrapText="1"/>
      <protection/>
    </xf>
    <xf numFmtId="0" fontId="1" fillId="0" borderId="78" xfId="59" applyFont="1" applyBorder="1" applyAlignment="1" applyProtection="1">
      <alignment horizontal="center" vertical="center" wrapText="1"/>
      <protection/>
    </xf>
    <xf numFmtId="0" fontId="1" fillId="0" borderId="65" xfId="59" applyFont="1" applyBorder="1" applyAlignment="1" applyProtection="1">
      <alignment horizontal="center" vertical="center" wrapText="1"/>
      <protection/>
    </xf>
    <xf numFmtId="0" fontId="1" fillId="0" borderId="66" xfId="59" applyFont="1" applyBorder="1" applyAlignment="1" applyProtection="1">
      <alignment horizontal="center" vertical="center" wrapText="1"/>
      <protection/>
    </xf>
    <xf numFmtId="4" fontId="8" fillId="0" borderId="77" xfId="0" applyNumberFormat="1" applyFont="1" applyFill="1" applyBorder="1" applyAlignment="1" applyProtection="1">
      <alignment horizontal="right" vertical="center" wrapText="1"/>
      <protection/>
    </xf>
    <xf numFmtId="4" fontId="8" fillId="0" borderId="78" xfId="0" applyNumberFormat="1" applyFont="1" applyFill="1" applyBorder="1" applyAlignment="1" applyProtection="1">
      <alignment horizontal="right" vertical="center" wrapText="1"/>
      <protection/>
    </xf>
    <xf numFmtId="4" fontId="0" fillId="0" borderId="65" xfId="0" applyNumberFormat="1" applyFont="1" applyFill="1" applyBorder="1" applyAlignment="1" applyProtection="1">
      <alignment horizontal="right" vertical="center" wrapText="1"/>
      <protection locked="0"/>
    </xf>
    <xf numFmtId="4" fontId="0" fillId="0" borderId="66" xfId="0" applyNumberFormat="1" applyFont="1" applyFill="1" applyBorder="1" applyAlignment="1" applyProtection="1">
      <alignment horizontal="right" vertical="center" wrapText="1"/>
      <protection locked="0"/>
    </xf>
    <xf numFmtId="4" fontId="8" fillId="0" borderId="68" xfId="0" applyNumberFormat="1" applyFont="1" applyFill="1" applyBorder="1" applyAlignment="1" applyProtection="1">
      <alignment horizontal="right" vertical="center" wrapText="1"/>
      <protection/>
    </xf>
    <xf numFmtId="4" fontId="8" fillId="0" borderId="69" xfId="0" applyNumberFormat="1" applyFont="1" applyFill="1" applyBorder="1" applyAlignment="1" applyProtection="1">
      <alignment horizontal="right" vertical="center" wrapText="1"/>
      <protection/>
    </xf>
    <xf numFmtId="165" fontId="23" fillId="0" borderId="0" xfId="0" applyNumberFormat="1" applyFont="1" applyFill="1" applyBorder="1" applyAlignment="1" applyProtection="1">
      <alignment horizontal="left" vertical="center" wrapText="1" indent="1"/>
      <protection/>
    </xf>
    <xf numFmtId="0" fontId="8" fillId="0" borderId="62" xfId="59" applyFont="1" applyBorder="1" applyAlignment="1" applyProtection="1">
      <alignment horizontal="center" vertical="center" wrapText="1"/>
      <protection/>
    </xf>
    <xf numFmtId="0" fontId="8" fillId="0" borderId="63" xfId="59" applyFont="1" applyBorder="1" applyAlignment="1" applyProtection="1">
      <alignment horizontal="center" vertical="center" wrapText="1"/>
      <protection/>
    </xf>
    <xf numFmtId="4" fontId="8" fillId="0" borderId="77" xfId="0" applyNumberFormat="1" applyFont="1" applyFill="1" applyBorder="1" applyAlignment="1">
      <alignment horizontal="right" vertical="center" wrapText="1"/>
    </xf>
    <xf numFmtId="4" fontId="8" fillId="0" borderId="78" xfId="0" applyNumberFormat="1" applyFont="1" applyFill="1" applyBorder="1" applyAlignment="1">
      <alignment horizontal="right" vertical="center"/>
    </xf>
    <xf numFmtId="4" fontId="1" fillId="0" borderId="66" xfId="0" applyNumberFormat="1" applyFont="1" applyFill="1" applyBorder="1" applyAlignment="1" applyProtection="1">
      <alignment horizontal="right" vertical="center"/>
      <protection locked="0"/>
    </xf>
    <xf numFmtId="4" fontId="0" fillId="0" borderId="68" xfId="0" applyNumberFormat="1" applyFont="1" applyFill="1" applyBorder="1" applyAlignment="1" applyProtection="1">
      <alignment horizontal="right" vertical="center" wrapText="1"/>
      <protection locked="0"/>
    </xf>
    <xf numFmtId="4" fontId="0" fillId="0" borderId="69" xfId="0" applyNumberFormat="1" applyFont="1" applyFill="1" applyBorder="1" applyAlignment="1" applyProtection="1">
      <alignment horizontal="right" vertical="center"/>
      <protection locked="0"/>
    </xf>
    <xf numFmtId="4" fontId="8" fillId="0" borderId="90" xfId="0" applyNumberFormat="1" applyFont="1" applyFill="1" applyBorder="1" applyAlignment="1">
      <alignment horizontal="right" vertical="center" wrapText="1"/>
    </xf>
    <xf numFmtId="4" fontId="8" fillId="0" borderId="88" xfId="0" applyNumberFormat="1" applyFont="1" applyFill="1" applyBorder="1" applyAlignment="1">
      <alignment horizontal="right" vertical="center" wrapText="1"/>
    </xf>
    <xf numFmtId="4" fontId="1" fillId="0" borderId="66" xfId="0" applyNumberFormat="1" applyFont="1" applyFill="1" applyBorder="1" applyAlignment="1" applyProtection="1">
      <alignment horizontal="right" vertical="center" wrapText="1"/>
      <protection locked="0"/>
    </xf>
    <xf numFmtId="4" fontId="1" fillId="0" borderId="69" xfId="0" applyNumberFormat="1" applyFont="1" applyFill="1" applyBorder="1" applyAlignment="1" applyProtection="1">
      <alignment horizontal="right" vertical="center" wrapText="1"/>
      <protection locked="0"/>
    </xf>
    <xf numFmtId="4" fontId="1" fillId="0" borderId="69" xfId="0" applyNumberFormat="1" applyFont="1" applyFill="1" applyBorder="1" applyAlignment="1" applyProtection="1">
      <alignment horizontal="right" vertical="center"/>
      <protection locked="0"/>
    </xf>
    <xf numFmtId="4" fontId="1" fillId="0" borderId="75" xfId="0" applyNumberFormat="1" applyFont="1" applyFill="1" applyBorder="1" applyAlignment="1" applyProtection="1">
      <alignment horizontal="right" vertical="center" wrapText="1"/>
      <protection locked="0"/>
    </xf>
    <xf numFmtId="4" fontId="1" fillId="0" borderId="76" xfId="0" applyNumberFormat="1" applyFont="1" applyFill="1" applyBorder="1" applyAlignment="1" applyProtection="1">
      <alignment horizontal="right" vertical="center" wrapText="1"/>
      <protection locked="0"/>
    </xf>
    <xf numFmtId="0" fontId="1" fillId="0" borderId="90" xfId="57" applyNumberFormat="1" applyFont="1" applyFill="1" applyBorder="1" applyAlignment="1" applyProtection="1">
      <alignment wrapText="1"/>
      <protection locked="0"/>
    </xf>
    <xf numFmtId="0" fontId="1" fillId="0" borderId="65" xfId="0" applyFont="1" applyBorder="1" applyAlignment="1">
      <alignment/>
    </xf>
    <xf numFmtId="0" fontId="1" fillId="0" borderId="66" xfId="0" applyFont="1" applyBorder="1" applyAlignment="1">
      <alignment/>
    </xf>
    <xf numFmtId="4" fontId="1" fillId="0" borderId="77" xfId="0" applyNumberFormat="1" applyFont="1" applyFill="1" applyBorder="1" applyAlignment="1" applyProtection="1">
      <alignment horizontal="right" vertical="center" wrapText="1"/>
      <protection locked="0"/>
    </xf>
    <xf numFmtId="4" fontId="1" fillId="0" borderId="78" xfId="0" applyNumberFormat="1" applyFont="1" applyFill="1" applyBorder="1" applyAlignment="1" applyProtection="1">
      <alignment horizontal="right" vertical="center" wrapText="1"/>
      <protection locked="0"/>
    </xf>
    <xf numFmtId="166" fontId="8" fillId="0" borderId="0" xfId="0" applyNumberFormat="1" applyFont="1" applyFill="1" applyBorder="1" applyAlignment="1" applyProtection="1">
      <alignment horizontal="left" vertical="center" wrapText="1"/>
      <protection/>
    </xf>
    <xf numFmtId="4" fontId="0" fillId="0" borderId="0" xfId="62" applyNumberFormat="1" applyFont="1" applyFill="1" applyBorder="1" applyAlignment="1">
      <alignment horizontal="left" wrapText="1"/>
      <protection/>
    </xf>
    <xf numFmtId="4" fontId="0" fillId="0" borderId="0" xfId="62" applyNumberFormat="1" applyFont="1" applyFill="1" applyBorder="1" applyAlignment="1">
      <alignment horizontal="right" vertical="center" wrapText="1"/>
      <protection/>
    </xf>
    <xf numFmtId="166" fontId="5" fillId="0" borderId="0" xfId="0" applyNumberFormat="1" applyFont="1" applyFill="1" applyBorder="1" applyAlignment="1" applyProtection="1">
      <alignment horizontal="left" vertical="center" wrapText="1"/>
      <protection/>
    </xf>
    <xf numFmtId="49" fontId="1" fillId="0" borderId="80" xfId="57" applyNumberFormat="1" applyFont="1" applyFill="1" applyBorder="1" applyAlignment="1">
      <alignment horizontal="center" vertical="center" wrapText="1"/>
      <protection/>
    </xf>
    <xf numFmtId="4" fontId="1" fillId="0" borderId="78" xfId="62" applyNumberFormat="1" applyFont="1" applyFill="1" applyBorder="1" applyAlignment="1">
      <alignment horizontal="right" vertical="center" wrapText="1"/>
      <protection/>
    </xf>
    <xf numFmtId="49" fontId="1" fillId="0" borderId="64" xfId="57" applyNumberFormat="1" applyFont="1" applyFill="1" applyBorder="1" applyAlignment="1">
      <alignment horizontal="center" vertical="center" wrapText="1"/>
      <protection/>
    </xf>
    <xf numFmtId="4" fontId="17" fillId="0" borderId="69" xfId="62" applyNumberFormat="1" applyFont="1" applyFill="1" applyBorder="1" applyAlignment="1">
      <alignment horizontal="right" vertical="center" wrapText="1"/>
      <protection/>
    </xf>
    <xf numFmtId="0" fontId="1" fillId="0" borderId="0" xfId="57" applyNumberFormat="1" applyFont="1" applyFill="1" applyAlignment="1">
      <alignment wrapText="1"/>
      <protection/>
    </xf>
    <xf numFmtId="0" fontId="1" fillId="0" borderId="80" xfId="57" applyNumberFormat="1" applyFont="1" applyFill="1" applyBorder="1" applyAlignment="1">
      <alignment horizontal="center" vertical="center" wrapText="1"/>
      <protection/>
    </xf>
    <xf numFmtId="4" fontId="1" fillId="0" borderId="78" xfId="57" applyNumberFormat="1" applyFont="1" applyFill="1" applyBorder="1" applyAlignment="1">
      <alignment horizontal="right" vertical="center" wrapText="1"/>
      <protection/>
    </xf>
    <xf numFmtId="0" fontId="29" fillId="0" borderId="0" xfId="0" applyFont="1" applyAlignment="1">
      <alignment wrapText="1"/>
    </xf>
    <xf numFmtId="0" fontId="1" fillId="0" borderId="64" xfId="57" applyNumberFormat="1" applyFont="1" applyFill="1" applyBorder="1" applyAlignment="1">
      <alignment horizontal="left" vertical="center" wrapText="1"/>
      <protection/>
    </xf>
    <xf numFmtId="0" fontId="1" fillId="0" borderId="105" xfId="57" applyNumberFormat="1" applyFont="1" applyFill="1" applyBorder="1" applyAlignment="1">
      <alignment horizontal="left" vertical="center" wrapText="1"/>
      <protection/>
    </xf>
    <xf numFmtId="0" fontId="1" fillId="0" borderId="75" xfId="57" applyNumberFormat="1" applyFont="1" applyFill="1" applyBorder="1" applyAlignment="1" applyProtection="1">
      <alignment wrapText="1"/>
      <protection locked="0"/>
    </xf>
    <xf numFmtId="4" fontId="1" fillId="0" borderId="76" xfId="62" applyNumberFormat="1" applyFont="1" applyFill="1" applyBorder="1" applyAlignment="1">
      <alignment horizontal="right" vertical="center" wrapText="1"/>
      <protection/>
    </xf>
    <xf numFmtId="0" fontId="1" fillId="0" borderId="67" xfId="57" applyNumberFormat="1" applyFont="1" applyFill="1" applyBorder="1" applyAlignment="1">
      <alignment horizontal="left" vertical="center" wrapText="1"/>
      <protection/>
    </xf>
    <xf numFmtId="4" fontId="17" fillId="0" borderId="85" xfId="62" applyNumberFormat="1" applyFont="1" applyFill="1" applyBorder="1" applyAlignment="1">
      <alignment horizontal="right" vertical="center" wrapText="1"/>
      <protection/>
    </xf>
    <xf numFmtId="4" fontId="17" fillId="0" borderId="86" xfId="62" applyNumberFormat="1" applyFont="1" applyFill="1" applyBorder="1" applyAlignment="1">
      <alignment horizontal="right" vertical="center" wrapText="1"/>
      <protection/>
    </xf>
    <xf numFmtId="49" fontId="1" fillId="0" borderId="0" xfId="62" applyNumberFormat="1" applyFont="1" applyFill="1" applyAlignment="1">
      <alignment vertical="center" wrapText="1"/>
      <protection/>
    </xf>
    <xf numFmtId="0" fontId="25" fillId="0" borderId="0" xfId="0" applyFont="1" applyAlignment="1">
      <alignment horizontal="justify" wrapText="1" readingOrder="1"/>
    </xf>
    <xf numFmtId="0" fontId="1" fillId="0" borderId="0" xfId="0" applyFont="1" applyAlignment="1">
      <alignment wrapText="1" readingOrder="1"/>
    </xf>
    <xf numFmtId="0" fontId="1" fillId="0" borderId="80" xfId="0" applyNumberFormat="1" applyFont="1" applyFill="1" applyBorder="1" applyAlignment="1">
      <alignment horizontal="center" vertical="center"/>
    </xf>
    <xf numFmtId="0" fontId="1" fillId="0" borderId="64" xfId="0" applyNumberFormat="1" applyFont="1" applyFill="1" applyBorder="1" applyAlignment="1">
      <alignment horizontal="center" vertical="center"/>
    </xf>
    <xf numFmtId="0" fontId="23" fillId="0" borderId="0" xfId="57" applyNumberFormat="1" applyFont="1" applyBorder="1" applyAlignment="1" applyProtection="1">
      <alignment horizontal="center" wrapText="1"/>
      <protection locked="0"/>
    </xf>
    <xf numFmtId="0" fontId="9" fillId="0" borderId="0" xfId="0" applyFont="1" applyAlignment="1">
      <alignment wrapText="1"/>
    </xf>
    <xf numFmtId="165" fontId="17" fillId="0" borderId="62" xfId="62" applyNumberFormat="1" applyFont="1" applyFill="1" applyBorder="1" applyAlignment="1">
      <alignment horizontal="center" vertical="center" wrapText="1"/>
      <protection/>
    </xf>
    <xf numFmtId="165" fontId="17" fillId="0" borderId="63" xfId="62" applyNumberFormat="1" applyFont="1" applyFill="1" applyBorder="1" applyAlignment="1">
      <alignment horizontal="center" vertical="center" wrapText="1"/>
      <protection/>
    </xf>
    <xf numFmtId="0" fontId="1" fillId="0" borderId="67" xfId="57" applyNumberFormat="1" applyFont="1" applyFill="1" applyBorder="1" applyAlignment="1">
      <alignment horizontal="center" vertical="center" wrapText="1"/>
      <protection/>
    </xf>
    <xf numFmtId="0" fontId="1" fillId="0" borderId="0" xfId="57" applyNumberFormat="1" applyFont="1" applyFill="1" applyBorder="1" applyAlignment="1">
      <alignment horizontal="center" vertical="center" wrapText="1"/>
      <protection/>
    </xf>
    <xf numFmtId="0" fontId="1" fillId="0" borderId="0" xfId="62" applyFont="1" applyFill="1" applyBorder="1" applyAlignment="1">
      <alignment horizontal="left" vertical="center" wrapText="1"/>
      <protection/>
    </xf>
    <xf numFmtId="0" fontId="1" fillId="0" borderId="0" xfId="62" applyFont="1" applyAlignment="1">
      <alignment horizontal="justify" vertical="top" wrapText="1"/>
      <protection/>
    </xf>
    <xf numFmtId="0" fontId="1" fillId="0" borderId="0" xfId="57" applyNumberFormat="1" applyFont="1" applyAlignment="1">
      <alignment wrapText="1"/>
      <protection/>
    </xf>
    <xf numFmtId="165" fontId="23" fillId="0" borderId="0" xfId="52" applyNumberFormat="1" applyFont="1" applyBorder="1" applyAlignment="1" applyProtection="1">
      <alignment horizontal="left" vertical="center" wrapText="1"/>
      <protection locked="0"/>
    </xf>
    <xf numFmtId="0" fontId="17" fillId="0" borderId="63" xfId="57" applyNumberFormat="1" applyFont="1" applyFill="1" applyBorder="1" applyAlignment="1">
      <alignment horizontal="center" vertical="center" wrapText="1"/>
      <protection/>
    </xf>
    <xf numFmtId="4" fontId="1" fillId="0" borderId="78" xfId="57" applyNumberFormat="1" applyFont="1" applyBorder="1" applyAlignment="1">
      <alignment horizontal="right" vertical="center" wrapText="1"/>
      <protection/>
    </xf>
    <xf numFmtId="4" fontId="1" fillId="0" borderId="66" xfId="57" applyNumberFormat="1" applyFont="1" applyBorder="1" applyAlignment="1">
      <alignment horizontal="right" vertical="center" wrapText="1"/>
      <protection/>
    </xf>
    <xf numFmtId="4" fontId="1" fillId="0" borderId="69" xfId="57" applyNumberFormat="1" applyFont="1" applyBorder="1" applyAlignment="1">
      <alignment horizontal="right" vertical="center" wrapText="1"/>
      <protection/>
    </xf>
    <xf numFmtId="4" fontId="1" fillId="0" borderId="0" xfId="57" applyNumberFormat="1" applyFont="1" applyBorder="1" applyAlignment="1">
      <alignment horizontal="right" vertical="center" wrapText="1"/>
      <protection/>
    </xf>
    <xf numFmtId="166" fontId="8" fillId="0" borderId="0" xfId="0" applyNumberFormat="1" applyFont="1" applyFill="1" applyBorder="1" applyAlignment="1" applyProtection="1">
      <alignment horizontal="justify" vertical="top" wrapText="1"/>
      <protection/>
    </xf>
    <xf numFmtId="167" fontId="4" fillId="0" borderId="0" xfId="0" applyNumberFormat="1" applyFont="1" applyFill="1" applyBorder="1" applyAlignment="1" applyProtection="1">
      <alignment horizontal="right" vertical="center" wrapText="1"/>
      <protection locked="0"/>
    </xf>
    <xf numFmtId="167" fontId="1" fillId="0" borderId="0" xfId="0" applyNumberFormat="1" applyFont="1" applyFill="1" applyBorder="1" applyAlignment="1" applyProtection="1">
      <alignment horizontal="right" wrapText="1"/>
      <protection locked="0"/>
    </xf>
    <xf numFmtId="167" fontId="30" fillId="0" borderId="0" xfId="0" applyNumberFormat="1" applyFont="1" applyAlignment="1" applyProtection="1">
      <alignment horizontal="right" wrapText="1"/>
      <protection locked="0"/>
    </xf>
    <xf numFmtId="166" fontId="30" fillId="0" borderId="0" xfId="0" applyNumberFormat="1" applyFont="1" applyAlignment="1" applyProtection="1">
      <alignment horizontal="right" wrapText="1"/>
      <protection/>
    </xf>
    <xf numFmtId="166" fontId="19" fillId="0" borderId="0" xfId="0" applyNumberFormat="1" applyFont="1" applyAlignment="1" applyProtection="1">
      <alignment wrapText="1"/>
      <protection/>
    </xf>
    <xf numFmtId="166" fontId="4" fillId="0" borderId="0" xfId="0" applyNumberFormat="1" applyFont="1" applyFill="1" applyBorder="1" applyAlignment="1" applyProtection="1">
      <alignment horizontal="right" vertical="center" wrapText="1"/>
      <protection/>
    </xf>
    <xf numFmtId="167" fontId="19" fillId="0" borderId="0" xfId="0" applyNumberFormat="1" applyFont="1" applyAlignment="1" applyProtection="1">
      <alignment horizontal="right" wrapText="1"/>
      <protection/>
    </xf>
    <xf numFmtId="166" fontId="19" fillId="0" borderId="0" xfId="0" applyNumberFormat="1" applyFont="1" applyAlignment="1" applyProtection="1">
      <alignment horizontal="right" wrapText="1"/>
      <protection/>
    </xf>
    <xf numFmtId="167" fontId="36" fillId="0" borderId="0" xfId="0" applyNumberFormat="1" applyFont="1" applyAlignment="1" applyProtection="1">
      <alignment horizontal="right" vertical="center" wrapText="1"/>
      <protection/>
    </xf>
    <xf numFmtId="0" fontId="0" fillId="0" borderId="0" xfId="0" applyAlignment="1">
      <alignment horizontal="justify" vertical="top" wrapText="1"/>
    </xf>
    <xf numFmtId="166" fontId="19" fillId="0" borderId="0" xfId="0" applyNumberFormat="1" applyFont="1" applyAlignment="1" applyProtection="1">
      <alignment horizontal="left" vertical="top" wrapText="1"/>
      <protection/>
    </xf>
    <xf numFmtId="167" fontId="19" fillId="0" borderId="0" xfId="0" applyNumberFormat="1" applyFont="1" applyAlignment="1" applyProtection="1">
      <alignment horizontal="right" vertical="top" wrapText="1"/>
      <protection/>
    </xf>
    <xf numFmtId="165" fontId="11" fillId="0" borderId="0" xfId="62" applyNumberFormat="1" applyFont="1" applyBorder="1" applyAlignment="1">
      <alignment horizontal="left" vertical="center" wrapText="1"/>
      <protection/>
    </xf>
    <xf numFmtId="166" fontId="4" fillId="0" borderId="0" xfId="0" applyNumberFormat="1" applyFont="1" applyFill="1" applyBorder="1" applyAlignment="1" applyProtection="1">
      <alignment horizontal="left" vertical="center" wrapText="1"/>
      <protection locked="0"/>
    </xf>
    <xf numFmtId="165" fontId="4" fillId="0" borderId="0" xfId="62" applyNumberFormat="1" applyFont="1" applyBorder="1" applyAlignment="1">
      <alignment horizontal="left" vertical="top" wrapText="1"/>
      <protection/>
    </xf>
    <xf numFmtId="165" fontId="11" fillId="0" borderId="0" xfId="62" applyNumberFormat="1" applyFont="1" applyBorder="1" applyAlignment="1">
      <alignment horizontal="left" vertical="top" wrapText="1"/>
      <protection/>
    </xf>
    <xf numFmtId="166" fontId="4" fillId="0" borderId="0" xfId="0" applyNumberFormat="1" applyFont="1" applyFill="1" applyBorder="1" applyAlignment="1" applyProtection="1">
      <alignment horizontal="justify" vertical="top" wrapText="1"/>
      <protection locked="0"/>
    </xf>
    <xf numFmtId="0" fontId="4" fillId="0" borderId="0" xfId="57" applyNumberFormat="1" applyFont="1" applyAlignment="1">
      <alignment wrapText="1"/>
      <protection/>
    </xf>
    <xf numFmtId="49" fontId="17" fillId="0" borderId="90" xfId="0" applyNumberFormat="1" applyFont="1" applyFill="1" applyBorder="1" applyAlignment="1">
      <alignment horizontal="center" vertical="center" wrapText="1"/>
    </xf>
    <xf numFmtId="49" fontId="17" fillId="0" borderId="88" xfId="0" applyNumberFormat="1" applyFont="1" applyFill="1" applyBorder="1" applyAlignment="1">
      <alignment horizontal="center" vertical="center" wrapText="1"/>
    </xf>
    <xf numFmtId="4" fontId="1" fillId="0" borderId="77" xfId="0" applyNumberFormat="1" applyFont="1" applyFill="1" applyBorder="1" applyAlignment="1">
      <alignment horizontal="right" vertical="center" wrapText="1"/>
    </xf>
    <xf numFmtId="4" fontId="1" fillId="0" borderId="78" xfId="0" applyNumberFormat="1" applyFont="1" applyFill="1" applyBorder="1" applyAlignment="1">
      <alignment horizontal="right" vertical="center" wrapText="1"/>
    </xf>
    <xf numFmtId="0" fontId="5" fillId="0" borderId="0" xfId="57" applyNumberFormat="1" applyFont="1" applyBorder="1" applyAlignment="1">
      <alignment wrapText="1"/>
      <protection/>
    </xf>
    <xf numFmtId="0" fontId="1" fillId="0" borderId="0" xfId="62" applyFont="1" applyAlignment="1">
      <alignment horizontal="left" vertical="center" wrapText="1"/>
      <protection/>
    </xf>
    <xf numFmtId="0" fontId="1" fillId="0" borderId="80" xfId="57" applyNumberFormat="1" applyFont="1" applyBorder="1" applyAlignment="1">
      <alignment horizontal="center" vertical="center" wrapText="1"/>
      <protection/>
    </xf>
    <xf numFmtId="0" fontId="1" fillId="0" borderId="64" xfId="57" applyNumberFormat="1" applyFont="1" applyBorder="1" applyAlignment="1">
      <alignment horizontal="center" vertical="center" wrapText="1"/>
      <protection/>
    </xf>
    <xf numFmtId="0" fontId="1" fillId="0" borderId="67" xfId="57" applyNumberFormat="1" applyFont="1" applyBorder="1" applyAlignment="1">
      <alignment horizontal="center" vertical="center" wrapText="1"/>
      <protection/>
    </xf>
    <xf numFmtId="0" fontId="1" fillId="0" borderId="0" xfId="57" applyNumberFormat="1" applyFont="1" applyFill="1" applyBorder="1" applyAlignment="1">
      <alignment wrapText="1"/>
      <protection/>
    </xf>
    <xf numFmtId="0" fontId="17" fillId="0" borderId="68" xfId="62" applyFont="1" applyFill="1" applyBorder="1" applyAlignment="1">
      <alignment horizontal="center" vertical="center" wrapText="1"/>
      <protection/>
    </xf>
    <xf numFmtId="0" fontId="17" fillId="0" borderId="69" xfId="62" applyFont="1" applyFill="1" applyBorder="1" applyAlignment="1">
      <alignment horizontal="center" vertical="center" wrapText="1"/>
      <protection/>
    </xf>
    <xf numFmtId="0" fontId="1" fillId="0" borderId="77" xfId="62" applyFont="1" applyBorder="1" applyAlignment="1">
      <alignment vertical="top" wrapText="1"/>
      <protection/>
    </xf>
    <xf numFmtId="0" fontId="1" fillId="0" borderId="78" xfId="62" applyFont="1" applyBorder="1" applyAlignment="1">
      <alignment vertical="top" wrapText="1"/>
      <protection/>
    </xf>
    <xf numFmtId="0" fontId="1" fillId="0" borderId="65" xfId="62" applyFont="1" applyBorder="1" applyAlignment="1">
      <alignment vertical="top" wrapText="1"/>
      <protection/>
    </xf>
    <xf numFmtId="0" fontId="1" fillId="0" borderId="66" xfId="62" applyFont="1" applyBorder="1" applyAlignment="1">
      <alignment vertical="top" wrapText="1"/>
      <protection/>
    </xf>
    <xf numFmtId="0" fontId="1" fillId="0" borderId="0" xfId="62" applyFont="1" applyBorder="1" applyAlignment="1">
      <alignment vertical="top" wrapText="1"/>
      <protection/>
    </xf>
    <xf numFmtId="0" fontId="1" fillId="0" borderId="0" xfId="57" applyNumberFormat="1" applyFont="1" applyAlignment="1">
      <alignment horizontal="center" vertical="top" wrapText="1"/>
      <protection/>
    </xf>
    <xf numFmtId="0" fontId="4" fillId="0" borderId="0" xfId="57" applyNumberFormat="1" applyFont="1" applyAlignment="1">
      <alignment vertical="top" wrapText="1"/>
      <protection/>
    </xf>
    <xf numFmtId="0" fontId="37" fillId="0" borderId="0" xfId="57" applyNumberFormat="1" applyFont="1" applyAlignment="1">
      <alignment horizontal="justify" vertical="top" wrapText="1"/>
      <protection/>
    </xf>
    <xf numFmtId="0" fontId="4" fillId="0" borderId="0" xfId="57" applyNumberFormat="1" applyFont="1" applyAlignment="1">
      <alignment horizontal="justify" vertical="top" wrapText="1"/>
      <protection/>
    </xf>
    <xf numFmtId="0" fontId="4" fillId="0" borderId="0" xfId="62" applyFont="1" applyAlignment="1">
      <alignment horizontal="justify" vertical="top" wrapText="1"/>
      <protection/>
    </xf>
    <xf numFmtId="0" fontId="4" fillId="0" borderId="0" xfId="62" applyFont="1" applyAlignment="1">
      <alignment horizontal="left" vertical="top" wrapText="1"/>
      <protection/>
    </xf>
    <xf numFmtId="165" fontId="4" fillId="0" borderId="0" xfId="62" applyNumberFormat="1" applyFont="1" applyAlignment="1">
      <alignment horizontal="left" vertical="top" wrapText="1"/>
      <protection/>
    </xf>
    <xf numFmtId="166" fontId="17" fillId="0" borderId="62" xfId="0" applyNumberFormat="1" applyFont="1" applyFill="1" applyBorder="1" applyAlignment="1" applyProtection="1">
      <alignment horizontal="center" vertical="center" wrapText="1"/>
      <protection/>
    </xf>
    <xf numFmtId="166" fontId="17" fillId="0" borderId="63" xfId="0" applyNumberFormat="1" applyFont="1" applyFill="1" applyBorder="1" applyAlignment="1" applyProtection="1">
      <alignment horizontal="center" vertical="center" wrapText="1"/>
      <protection/>
    </xf>
    <xf numFmtId="4" fontId="4" fillId="0" borderId="77" xfId="0" applyNumberFormat="1" applyFont="1" applyFill="1" applyBorder="1" applyAlignment="1" applyProtection="1">
      <alignment horizontal="center" wrapText="1"/>
      <protection/>
    </xf>
    <xf numFmtId="168" fontId="4" fillId="0" borderId="77" xfId="0" applyNumberFormat="1" applyFont="1" applyFill="1" applyBorder="1" applyAlignment="1" applyProtection="1">
      <alignment horizontal="center" wrapText="1"/>
      <protection/>
    </xf>
    <xf numFmtId="164" fontId="4" fillId="0" borderId="78" xfId="0" applyNumberFormat="1" applyFont="1" applyFill="1" applyBorder="1" applyAlignment="1" applyProtection="1">
      <alignment horizontal="center" wrapText="1"/>
      <protection/>
    </xf>
    <xf numFmtId="4" fontId="4" fillId="0" borderId="65" xfId="0" applyNumberFormat="1" applyFont="1" applyFill="1" applyBorder="1" applyAlignment="1" applyProtection="1">
      <alignment horizontal="center" wrapText="1"/>
      <protection/>
    </xf>
    <xf numFmtId="168" fontId="4" fillId="0" borderId="65" xfId="0" applyNumberFormat="1" applyFont="1" applyFill="1" applyBorder="1" applyAlignment="1" applyProtection="1">
      <alignment horizontal="center" wrapText="1"/>
      <protection/>
    </xf>
    <xf numFmtId="4" fontId="4" fillId="0" borderId="65" xfId="0" applyNumberFormat="1" applyFont="1" applyFill="1" applyBorder="1" applyAlignment="1" applyProtection="1">
      <alignment wrapText="1"/>
      <protection/>
    </xf>
    <xf numFmtId="4" fontId="4" fillId="0" borderId="66" xfId="0" applyNumberFormat="1" applyFont="1" applyFill="1" applyBorder="1" applyAlignment="1" applyProtection="1">
      <alignment wrapText="1"/>
      <protection/>
    </xf>
    <xf numFmtId="4" fontId="4" fillId="0" borderId="68" xfId="0" applyNumberFormat="1" applyFont="1" applyFill="1" applyBorder="1" applyAlignment="1" applyProtection="1">
      <alignment wrapText="1"/>
      <protection/>
    </xf>
    <xf numFmtId="4" fontId="4" fillId="0" borderId="69" xfId="0" applyNumberFormat="1" applyFont="1" applyFill="1" applyBorder="1" applyAlignment="1" applyProtection="1">
      <alignment wrapText="1"/>
      <protection/>
    </xf>
    <xf numFmtId="0" fontId="4" fillId="0" borderId="0" xfId="59" applyFont="1" applyBorder="1" applyAlignment="1">
      <alignment horizontal="right" wrapText="1"/>
      <protection/>
    </xf>
    <xf numFmtId="166" fontId="8" fillId="0" borderId="0" xfId="0" applyNumberFormat="1" applyFont="1" applyFill="1" applyBorder="1" applyAlignment="1" applyProtection="1">
      <alignment vertical="top" wrapText="1"/>
      <protection/>
    </xf>
    <xf numFmtId="4" fontId="4" fillId="0" borderId="0" xfId="0" applyNumberFormat="1" applyFont="1" applyFill="1" applyBorder="1" applyAlignment="1" applyProtection="1">
      <alignment wrapText="1"/>
      <protection/>
    </xf>
    <xf numFmtId="165" fontId="23" fillId="0" borderId="0" xfId="0" applyNumberFormat="1" applyFont="1" applyFill="1" applyBorder="1" applyAlignment="1" applyProtection="1">
      <alignment vertical="center" wrapText="1"/>
      <protection hidden="1"/>
    </xf>
    <xf numFmtId="165" fontId="16" fillId="0" borderId="0" xfId="0" applyNumberFormat="1" applyFont="1" applyBorder="1" applyAlignment="1" applyProtection="1">
      <alignment horizontal="left" vertical="center" wrapText="1" indent="1"/>
      <protection locked="0"/>
    </xf>
    <xf numFmtId="165" fontId="23" fillId="0" borderId="0" xfId="0" applyNumberFormat="1" applyFont="1" applyBorder="1" applyAlignment="1" applyProtection="1">
      <alignment horizontal="left" vertical="center" wrapText="1" indent="1"/>
      <protection locked="0"/>
    </xf>
    <xf numFmtId="165" fontId="17" fillId="0" borderId="62" xfId="0" applyNumberFormat="1" applyFont="1" applyBorder="1" applyAlignment="1" applyProtection="1">
      <alignment horizontal="left" vertical="center" wrapText="1" indent="1"/>
      <protection locked="0"/>
    </xf>
    <xf numFmtId="165" fontId="17" fillId="0" borderId="0" xfId="0" applyNumberFormat="1" applyFont="1" applyBorder="1" applyAlignment="1" applyProtection="1">
      <alignment vertical="center" wrapText="1"/>
      <protection locked="0"/>
    </xf>
    <xf numFmtId="4" fontId="1" fillId="0" borderId="77" xfId="0" applyNumberFormat="1" applyFont="1" applyBorder="1" applyAlignment="1" applyProtection="1">
      <alignment horizontal="right" vertical="center" wrapText="1" indent="1"/>
      <protection locked="0"/>
    </xf>
    <xf numFmtId="165" fontId="1" fillId="0" borderId="0" xfId="0" applyNumberFormat="1" applyFont="1" applyBorder="1" applyAlignment="1" applyProtection="1">
      <alignment vertical="center" wrapText="1"/>
      <protection locked="0"/>
    </xf>
    <xf numFmtId="4" fontId="1" fillId="0" borderId="65" xfId="0" applyNumberFormat="1" applyFont="1" applyBorder="1" applyAlignment="1" applyProtection="1">
      <alignment horizontal="right" vertical="center" wrapText="1" indent="1"/>
      <protection locked="0"/>
    </xf>
    <xf numFmtId="165" fontId="1" fillId="0" borderId="73" xfId="0" applyNumberFormat="1" applyFont="1" applyBorder="1" applyAlignment="1" applyProtection="1">
      <alignment vertical="center" wrapText="1"/>
      <protection locked="0"/>
    </xf>
    <xf numFmtId="165" fontId="0" fillId="0" borderId="73" xfId="0" applyNumberFormat="1" applyFont="1" applyBorder="1" applyAlignment="1" applyProtection="1">
      <alignment vertical="center" wrapText="1"/>
      <protection locked="0"/>
    </xf>
    <xf numFmtId="165" fontId="0" fillId="0" borderId="0" xfId="0" applyNumberFormat="1" applyFont="1" applyBorder="1" applyAlignment="1" applyProtection="1">
      <alignment vertical="center" wrapText="1"/>
      <protection locked="0"/>
    </xf>
    <xf numFmtId="4" fontId="1" fillId="0" borderId="68" xfId="0" applyNumberFormat="1" applyFont="1" applyBorder="1" applyAlignment="1" applyProtection="1">
      <alignment horizontal="right" vertical="center" wrapText="1" indent="1"/>
      <protection locked="0"/>
    </xf>
    <xf numFmtId="0" fontId="7" fillId="0" borderId="0" xfId="0" applyFont="1" applyAlignment="1">
      <alignment vertical="top" wrapText="1"/>
    </xf>
    <xf numFmtId="165" fontId="29" fillId="0" borderId="0" xfId="0" applyNumberFormat="1" applyFont="1" applyFill="1" applyBorder="1" applyAlignment="1" applyProtection="1">
      <alignment vertical="center" wrapText="1"/>
      <protection hidden="1"/>
    </xf>
    <xf numFmtId="0" fontId="30" fillId="0" borderId="62" xfId="58" applyFont="1" applyFill="1" applyBorder="1" applyAlignment="1">
      <alignment vertical="center"/>
      <protection/>
    </xf>
    <xf numFmtId="0" fontId="30" fillId="0" borderId="63" xfId="58" applyFont="1" applyFill="1" applyBorder="1" applyAlignment="1">
      <alignment vertical="center"/>
      <protection/>
    </xf>
    <xf numFmtId="165" fontId="17" fillId="0" borderId="90" xfId="0" applyNumberFormat="1" applyFont="1" applyFill="1" applyBorder="1" applyAlignment="1" applyProtection="1">
      <alignment vertical="center" wrapText="1"/>
      <protection locked="0"/>
    </xf>
    <xf numFmtId="165" fontId="17" fillId="0" borderId="88" xfId="0" applyNumberFormat="1" applyFont="1" applyFill="1" applyBorder="1" applyAlignment="1" applyProtection="1">
      <alignment vertical="center" wrapText="1"/>
      <protection locked="0"/>
    </xf>
    <xf numFmtId="165" fontId="17" fillId="0" borderId="65" xfId="0" applyNumberFormat="1" applyFont="1" applyFill="1" applyBorder="1" applyAlignment="1" applyProtection="1">
      <alignment vertical="center" wrapText="1"/>
      <protection locked="0"/>
    </xf>
    <xf numFmtId="165" fontId="17" fillId="0" borderId="66" xfId="0" applyNumberFormat="1" applyFont="1" applyFill="1" applyBorder="1" applyAlignment="1" applyProtection="1">
      <alignment vertical="center" wrapText="1"/>
      <protection locked="0"/>
    </xf>
    <xf numFmtId="165" fontId="17" fillId="0" borderId="68" xfId="0" applyNumberFormat="1" applyFont="1" applyFill="1" applyBorder="1" applyAlignment="1" applyProtection="1">
      <alignment vertical="center" wrapText="1"/>
      <protection locked="0"/>
    </xf>
    <xf numFmtId="165" fontId="17" fillId="0" borderId="69" xfId="0" applyNumberFormat="1" applyFont="1" applyFill="1" applyBorder="1" applyAlignment="1" applyProtection="1">
      <alignment vertical="center" wrapText="1"/>
      <protection locked="0"/>
    </xf>
    <xf numFmtId="165" fontId="16" fillId="0" borderId="62" xfId="0" applyNumberFormat="1" applyFont="1" applyFill="1" applyBorder="1" applyAlignment="1" applyProtection="1">
      <alignment vertical="center" wrapText="1"/>
      <protection locked="0"/>
    </xf>
    <xf numFmtId="165" fontId="16" fillId="0" borderId="63" xfId="0" applyNumberFormat="1" applyFont="1" applyFill="1" applyBorder="1" applyAlignment="1" applyProtection="1">
      <alignment vertical="center" wrapText="1"/>
      <protection locked="0"/>
    </xf>
    <xf numFmtId="0" fontId="17" fillId="0" borderId="0" xfId="0" applyFont="1" applyAlignment="1">
      <alignment/>
    </xf>
    <xf numFmtId="165" fontId="16" fillId="0" borderId="85" xfId="0" applyNumberFormat="1" applyFont="1" applyFill="1" applyBorder="1" applyAlignment="1" applyProtection="1">
      <alignment vertical="center" wrapText="1"/>
      <protection locked="0"/>
    </xf>
    <xf numFmtId="165" fontId="16" fillId="0" borderId="86" xfId="0" applyNumberFormat="1" applyFont="1" applyFill="1" applyBorder="1" applyAlignment="1" applyProtection="1">
      <alignment vertical="center" wrapText="1"/>
      <protection locked="0"/>
    </xf>
    <xf numFmtId="165" fontId="23" fillId="0" borderId="0" xfId="0" applyNumberFormat="1" applyFont="1" applyFill="1" applyBorder="1" applyAlignment="1" applyProtection="1">
      <alignment horizontal="left" vertical="top"/>
      <protection hidden="1"/>
    </xf>
    <xf numFmtId="0" fontId="30" fillId="0" borderId="62" xfId="58" applyFont="1" applyFill="1" applyBorder="1" applyAlignment="1">
      <alignment horizontal="center" vertical="center" wrapText="1"/>
      <protection/>
    </xf>
    <xf numFmtId="0" fontId="30" fillId="0" borderId="63" xfId="58" applyFont="1" applyFill="1" applyBorder="1" applyAlignment="1">
      <alignment horizontal="center" vertical="center" wrapText="1"/>
      <protection/>
    </xf>
    <xf numFmtId="4" fontId="30" fillId="0" borderId="77" xfId="58" applyNumberFormat="1" applyFont="1" applyFill="1" applyBorder="1" applyAlignment="1">
      <alignment horizontal="right" vertical="center" wrapText="1"/>
      <protection/>
    </xf>
    <xf numFmtId="0" fontId="30" fillId="0" borderId="77" xfId="58" applyFont="1" applyFill="1" applyBorder="1" applyAlignment="1">
      <alignment horizontal="right" vertical="center" wrapText="1"/>
      <protection/>
    </xf>
    <xf numFmtId="9" fontId="30" fillId="0" borderId="77" xfId="65" applyFont="1" applyFill="1" applyBorder="1" applyAlignment="1" applyProtection="1">
      <alignment horizontal="right" vertical="center" wrapText="1"/>
      <protection/>
    </xf>
    <xf numFmtId="0" fontId="30" fillId="0" borderId="78" xfId="58" applyFont="1" applyFill="1" applyBorder="1" applyAlignment="1">
      <alignment horizontal="center" vertical="center" wrapText="1"/>
      <protection/>
    </xf>
    <xf numFmtId="4" fontId="30" fillId="0" borderId="65" xfId="58" applyNumberFormat="1" applyFont="1" applyFill="1" applyBorder="1" applyAlignment="1">
      <alignment horizontal="right" vertical="center" wrapText="1"/>
      <protection/>
    </xf>
    <xf numFmtId="0" fontId="30" fillId="0" borderId="65" xfId="58" applyFont="1" applyFill="1" applyBorder="1" applyAlignment="1">
      <alignment horizontal="right" vertical="center" wrapText="1"/>
      <protection/>
    </xf>
    <xf numFmtId="9" fontId="30" fillId="0" borderId="65" xfId="65" applyFont="1" applyFill="1" applyBorder="1" applyAlignment="1" applyProtection="1">
      <alignment horizontal="right" vertical="center" wrapText="1"/>
      <protection/>
    </xf>
    <xf numFmtId="0" fontId="30" fillId="0" borderId="66" xfId="58" applyFont="1" applyFill="1" applyBorder="1" applyAlignment="1">
      <alignment horizontal="center" vertical="center" wrapText="1"/>
      <protection/>
    </xf>
    <xf numFmtId="4" fontId="30" fillId="0" borderId="68" xfId="58" applyNumberFormat="1" applyFont="1" applyFill="1" applyBorder="1" applyAlignment="1">
      <alignment horizontal="right" vertical="center" wrapText="1"/>
      <protection/>
    </xf>
    <xf numFmtId="0" fontId="30" fillId="0" borderId="68" xfId="58" applyFont="1" applyFill="1" applyBorder="1" applyAlignment="1">
      <alignment horizontal="right" vertical="center" wrapText="1"/>
      <protection/>
    </xf>
    <xf numFmtId="9" fontId="30" fillId="0" borderId="68" xfId="65" applyFont="1" applyFill="1" applyBorder="1" applyAlignment="1" applyProtection="1">
      <alignment horizontal="right" vertical="center" wrapText="1"/>
      <protection/>
    </xf>
    <xf numFmtId="0" fontId="30" fillId="0" borderId="69" xfId="58" applyFont="1" applyFill="1" applyBorder="1" applyAlignment="1">
      <alignment horizontal="center" vertical="center" wrapText="1"/>
      <protection/>
    </xf>
    <xf numFmtId="0" fontId="38" fillId="0" borderId="0" xfId="58" applyFont="1" applyBorder="1" applyAlignment="1">
      <alignment horizontal="left" vertical="center" wrapText="1"/>
      <protection/>
    </xf>
    <xf numFmtId="0" fontId="38" fillId="0" borderId="0" xfId="58" applyFont="1" applyBorder="1" applyAlignment="1">
      <alignment horizontal="right" vertical="center" wrapText="1"/>
      <protection/>
    </xf>
    <xf numFmtId="0" fontId="38" fillId="0" borderId="0" xfId="58" applyFont="1" applyBorder="1" applyAlignment="1">
      <alignment horizontal="center" vertical="center" wrapText="1"/>
      <protection/>
    </xf>
    <xf numFmtId="0" fontId="36" fillId="0" borderId="0" xfId="58" applyFont="1" applyBorder="1" applyAlignment="1">
      <alignment vertical="top" wrapText="1"/>
      <protection/>
    </xf>
    <xf numFmtId="165" fontId="23" fillId="0" borderId="0" xfId="0" applyNumberFormat="1" applyFont="1" applyFill="1" applyBorder="1" applyAlignment="1" applyProtection="1">
      <alignment horizontal="left" vertical="center"/>
      <protection hidden="1"/>
    </xf>
    <xf numFmtId="165" fontId="23" fillId="0" borderId="0" xfId="0" applyNumberFormat="1" applyFont="1" applyFill="1" applyBorder="1" applyAlignment="1" applyProtection="1">
      <alignment horizontal="center" vertical="center"/>
      <protection hidden="1"/>
    </xf>
    <xf numFmtId="165" fontId="29" fillId="0" borderId="0" xfId="0" applyNumberFormat="1" applyFont="1" applyFill="1" applyBorder="1" applyAlignment="1" applyProtection="1">
      <alignment horizontal="center" vertical="center"/>
      <protection hidden="1"/>
    </xf>
    <xf numFmtId="0" fontId="23" fillId="0" borderId="0" xfId="0" applyFont="1" applyAlignment="1">
      <alignment vertical="center"/>
    </xf>
    <xf numFmtId="4" fontId="17" fillId="0" borderId="77" xfId="0" applyNumberFormat="1" applyFont="1" applyFill="1" applyBorder="1" applyAlignment="1">
      <alignment horizontal="right"/>
    </xf>
    <xf numFmtId="4" fontId="17" fillId="0" borderId="78" xfId="0" applyNumberFormat="1" applyFont="1" applyFill="1" applyBorder="1" applyAlignment="1" applyProtection="1">
      <alignment horizontal="right" wrapText="1"/>
      <protection locked="0"/>
    </xf>
    <xf numFmtId="4" fontId="1" fillId="0" borderId="65" xfId="0" applyNumberFormat="1" applyFont="1" applyFill="1" applyBorder="1" applyAlignment="1">
      <alignment horizontal="right"/>
    </xf>
    <xf numFmtId="4" fontId="1" fillId="0" borderId="66" xfId="0" applyNumberFormat="1" applyFont="1" applyFill="1" applyBorder="1" applyAlignment="1" applyProtection="1">
      <alignment horizontal="right" wrapText="1"/>
      <protection locked="0"/>
    </xf>
    <xf numFmtId="4" fontId="1" fillId="0" borderId="68" xfId="0" applyNumberFormat="1" applyFont="1" applyFill="1" applyBorder="1" applyAlignment="1">
      <alignment horizontal="right"/>
    </xf>
    <xf numFmtId="4" fontId="1" fillId="0" borderId="69" xfId="0" applyNumberFormat="1" applyFont="1" applyFill="1" applyBorder="1" applyAlignment="1" applyProtection="1">
      <alignment horizontal="right" wrapText="1"/>
      <protection locked="0"/>
    </xf>
    <xf numFmtId="4" fontId="17" fillId="0" borderId="0" xfId="0" applyNumberFormat="1" applyFont="1" applyFill="1" applyAlignment="1">
      <alignment horizontal="right"/>
    </xf>
    <xf numFmtId="4" fontId="1" fillId="0" borderId="65" xfId="0" applyNumberFormat="1" applyFont="1" applyFill="1" applyBorder="1" applyAlignment="1" applyProtection="1">
      <alignment horizontal="right" wrapText="1"/>
      <protection locked="0"/>
    </xf>
    <xf numFmtId="4" fontId="1" fillId="0" borderId="68" xfId="0" applyNumberFormat="1" applyFont="1" applyFill="1" applyBorder="1" applyAlignment="1" applyProtection="1">
      <alignment horizontal="right" wrapText="1"/>
      <protection locked="0"/>
    </xf>
    <xf numFmtId="165" fontId="29" fillId="0" borderId="0" xfId="0" applyNumberFormat="1" applyFont="1" applyFill="1" applyBorder="1" applyAlignment="1" applyProtection="1">
      <alignment horizontal="left" vertical="center"/>
      <protection hidden="1"/>
    </xf>
    <xf numFmtId="0" fontId="23" fillId="0" borderId="0" xfId="0" applyFont="1" applyAlignment="1">
      <alignment horizontal="left" vertical="center"/>
    </xf>
    <xf numFmtId="165" fontId="29" fillId="0" borderId="0" xfId="0" applyNumberFormat="1" applyFont="1" applyBorder="1" applyAlignment="1" applyProtection="1">
      <alignment horizontal="left" vertical="center" wrapText="1" indent="1"/>
      <protection locked="0"/>
    </xf>
    <xf numFmtId="0" fontId="4" fillId="0" borderId="0" xfId="59" applyFont="1" applyFill="1" applyAlignment="1">
      <alignment/>
      <protection/>
    </xf>
    <xf numFmtId="0" fontId="20" fillId="0" borderId="0" xfId="59" applyFont="1" applyAlignment="1">
      <alignment wrapText="1"/>
      <protection/>
    </xf>
    <xf numFmtId="0" fontId="4" fillId="0" borderId="0" xfId="0" applyFont="1" applyAlignment="1">
      <alignment vertical="top" wrapText="1"/>
    </xf>
    <xf numFmtId="0" fontId="20" fillId="0" borderId="0" xfId="59" applyFont="1" applyFill="1" applyAlignment="1">
      <alignment wrapText="1"/>
      <protection/>
    </xf>
    <xf numFmtId="165" fontId="1" fillId="0" borderId="0" xfId="60" applyNumberFormat="1" applyFont="1" applyAlignment="1">
      <alignment wrapText="1"/>
      <protection/>
    </xf>
    <xf numFmtId="0" fontId="20" fillId="0" borderId="0" xfId="59" applyFont="1" applyAlignment="1">
      <alignment/>
      <protection/>
    </xf>
    <xf numFmtId="49" fontId="1" fillId="0" borderId="0" xfId="62" applyNumberFormat="1" applyFont="1" applyAlignment="1">
      <alignment vertical="center" wrapText="1"/>
      <protection/>
    </xf>
    <xf numFmtId="165" fontId="1" fillId="0" borderId="0" xfId="62" applyNumberFormat="1" applyFont="1" applyAlignment="1">
      <alignment wrapText="1"/>
      <protection/>
    </xf>
    <xf numFmtId="0" fontId="1" fillId="0" borderId="0" xfId="62" applyFont="1" applyAlignment="1">
      <alignment horizontal="center"/>
      <protection/>
    </xf>
    <xf numFmtId="0" fontId="1" fillId="0" borderId="0" xfId="62" applyFont="1">
      <alignment/>
      <protection/>
    </xf>
    <xf numFmtId="0" fontId="0" fillId="0" borderId="0" xfId="62" applyFont="1" applyAlignment="1">
      <alignment horizontal="left"/>
      <protection/>
    </xf>
    <xf numFmtId="0" fontId="1" fillId="0" borderId="0" xfId="62" applyFont="1" applyAlignment="1">
      <alignment horizontal="left"/>
      <protection/>
    </xf>
    <xf numFmtId="0" fontId="1" fillId="0" borderId="0" xfId="57" applyFont="1">
      <alignment/>
      <protection/>
    </xf>
    <xf numFmtId="0" fontId="0" fillId="0" borderId="0" xfId="62" applyFont="1" applyAlignment="1">
      <alignment horizontal="center"/>
      <protection/>
    </xf>
    <xf numFmtId="0" fontId="0" fillId="0" borderId="0" xfId="62" applyFont="1">
      <alignment/>
      <protection/>
    </xf>
    <xf numFmtId="0" fontId="1" fillId="33" borderId="0" xfId="0" applyFont="1" applyFill="1" applyAlignment="1">
      <alignment/>
    </xf>
    <xf numFmtId="0" fontId="1" fillId="33" borderId="10" xfId="0" applyFont="1" applyFill="1" applyBorder="1" applyAlignment="1">
      <alignment/>
    </xf>
    <xf numFmtId="0" fontId="17" fillId="33" borderId="0" xfId="59" applyFont="1" applyFill="1" applyBorder="1" applyAlignment="1">
      <alignment horizontal="left" vertical="center" wrapText="1"/>
      <protection/>
    </xf>
    <xf numFmtId="0" fontId="39" fillId="33" borderId="0" xfId="0" applyFont="1" applyFill="1" applyAlignment="1">
      <alignment/>
    </xf>
    <xf numFmtId="0" fontId="17" fillId="33" borderId="0" xfId="0" applyFont="1" applyFill="1" applyAlignment="1">
      <alignment/>
    </xf>
    <xf numFmtId="0" fontId="16" fillId="33" borderId="0" xfId="0" applyFont="1" applyFill="1" applyAlignment="1">
      <alignment/>
    </xf>
    <xf numFmtId="0" fontId="17" fillId="0" borderId="65" xfId="0" applyFont="1" applyBorder="1" applyAlignment="1">
      <alignment horizontal="justify" vertical="center"/>
    </xf>
    <xf numFmtId="0" fontId="1" fillId="34" borderId="65" xfId="0" applyFont="1" applyFill="1" applyBorder="1" applyAlignment="1">
      <alignment/>
    </xf>
    <xf numFmtId="4" fontId="1" fillId="34" borderId="65" xfId="0" applyNumberFormat="1" applyFont="1" applyFill="1" applyBorder="1" applyAlignment="1">
      <alignment/>
    </xf>
    <xf numFmtId="0" fontId="17" fillId="35" borderId="65" xfId="0" applyFont="1" applyFill="1" applyBorder="1" applyAlignment="1">
      <alignment/>
    </xf>
    <xf numFmtId="0" fontId="1" fillId="35" borderId="65" xfId="0" applyFont="1" applyFill="1" applyBorder="1" applyAlignment="1">
      <alignment/>
    </xf>
    <xf numFmtId="0" fontId="17" fillId="33" borderId="65" xfId="0" applyFont="1" applyFill="1" applyBorder="1" applyAlignment="1">
      <alignment/>
    </xf>
    <xf numFmtId="0" fontId="1" fillId="33" borderId="65" xfId="0" applyFont="1" applyFill="1" applyBorder="1" applyAlignment="1">
      <alignment/>
    </xf>
    <xf numFmtId="4" fontId="17" fillId="33" borderId="65" xfId="0" applyNumberFormat="1" applyFont="1" applyFill="1" applyBorder="1" applyAlignment="1">
      <alignment/>
    </xf>
    <xf numFmtId="0" fontId="0" fillId="33" borderId="0" xfId="0" applyFill="1" applyAlignment="1">
      <alignment/>
    </xf>
    <xf numFmtId="0" fontId="8" fillId="33" borderId="0" xfId="59" applyFont="1" applyFill="1" applyBorder="1" applyAlignment="1">
      <alignment horizontal="left" vertical="center" wrapText="1"/>
      <protection/>
    </xf>
    <xf numFmtId="0" fontId="1" fillId="33" borderId="0" xfId="0" applyFont="1" applyFill="1" applyBorder="1" applyAlignment="1">
      <alignment/>
    </xf>
    <xf numFmtId="4" fontId="17" fillId="33" borderId="0" xfId="0" applyNumberFormat="1" applyFont="1" applyFill="1" applyBorder="1" applyAlignment="1">
      <alignment/>
    </xf>
    <xf numFmtId="4" fontId="1" fillId="33" borderId="0" xfId="0" applyNumberFormat="1" applyFont="1" applyFill="1" applyAlignment="1">
      <alignment/>
    </xf>
    <xf numFmtId="0" fontId="1" fillId="0" borderId="106" xfId="59" applyFont="1" applyFill="1" applyBorder="1" applyAlignment="1" applyProtection="1">
      <alignment horizontal="right" vertical="center" wrapText="1"/>
      <protection/>
    </xf>
    <xf numFmtId="0" fontId="21" fillId="0" borderId="106" xfId="59" applyFont="1" applyFill="1" applyBorder="1" applyAlignment="1" applyProtection="1">
      <alignment horizontal="right" vertical="center" wrapText="1"/>
      <protection/>
    </xf>
    <xf numFmtId="0" fontId="9" fillId="0" borderId="0" xfId="57" applyNumberFormat="1" applyFont="1" applyFill="1" applyBorder="1" applyAlignment="1" applyProtection="1">
      <alignment wrapText="1"/>
      <protection locked="0"/>
    </xf>
    <xf numFmtId="4" fontId="9" fillId="0" borderId="0" xfId="62" applyNumberFormat="1" applyFont="1" applyFill="1" applyBorder="1" applyAlignment="1">
      <alignment horizontal="center" vertical="center" wrapText="1"/>
      <protection/>
    </xf>
    <xf numFmtId="0" fontId="0" fillId="0" borderId="65" xfId="65" applyNumberFormat="1" applyFill="1" applyBorder="1" applyAlignment="1" applyProtection="1">
      <alignment horizontal="right" vertical="center"/>
      <protection locked="0"/>
    </xf>
    <xf numFmtId="4" fontId="1" fillId="5" borderId="66" xfId="0" applyNumberFormat="1" applyFont="1" applyFill="1" applyBorder="1" applyAlignment="1">
      <alignment horizontal="right" vertical="center" wrapText="1"/>
    </xf>
    <xf numFmtId="3" fontId="1" fillId="0" borderId="77" xfId="62" applyNumberFormat="1" applyFont="1" applyBorder="1" applyAlignment="1">
      <alignment vertical="top" wrapText="1"/>
      <protection/>
    </xf>
    <xf numFmtId="3" fontId="1" fillId="0" borderId="65" xfId="62" applyNumberFormat="1" applyFont="1" applyBorder="1" applyAlignment="1">
      <alignment vertical="top" wrapText="1"/>
      <protection/>
    </xf>
    <xf numFmtId="0" fontId="35" fillId="0" borderId="0" xfId="0" applyFont="1" applyBorder="1" applyAlignment="1">
      <alignment wrapText="1" readingOrder="1"/>
    </xf>
    <xf numFmtId="4" fontId="17" fillId="0" borderId="90" xfId="57" applyNumberFormat="1" applyFont="1" applyFill="1" applyBorder="1" applyAlignment="1" applyProtection="1">
      <alignment wrapText="1"/>
      <protection locked="0"/>
    </xf>
    <xf numFmtId="4" fontId="17" fillId="0" borderId="88" xfId="57" applyNumberFormat="1" applyFont="1" applyFill="1" applyBorder="1" applyAlignment="1" applyProtection="1">
      <alignment wrapText="1"/>
      <protection locked="0"/>
    </xf>
    <xf numFmtId="0" fontId="0" fillId="0" borderId="0" xfId="0" applyFill="1" applyAlignment="1">
      <alignment/>
    </xf>
    <xf numFmtId="0" fontId="40" fillId="0" borderId="0" xfId="0" applyFont="1" applyAlignment="1">
      <alignment/>
    </xf>
    <xf numFmtId="4" fontId="40" fillId="0" borderId="0" xfId="0" applyNumberFormat="1" applyFont="1" applyAlignment="1">
      <alignment/>
    </xf>
    <xf numFmtId="0" fontId="0" fillId="0" borderId="0" xfId="0" applyFont="1" applyAlignment="1">
      <alignment/>
    </xf>
    <xf numFmtId="0" fontId="43" fillId="5" borderId="107" xfId="0" applyFont="1" applyFill="1" applyBorder="1" applyAlignment="1">
      <alignment horizontal="center"/>
    </xf>
    <xf numFmtId="0" fontId="43" fillId="5" borderId="107" xfId="0" applyFont="1" applyFill="1" applyBorder="1" applyAlignment="1">
      <alignment/>
    </xf>
    <xf numFmtId="4" fontId="43" fillId="5" borderId="107" xfId="0" applyNumberFormat="1" applyFont="1" applyFill="1" applyBorder="1" applyAlignment="1">
      <alignment/>
    </xf>
    <xf numFmtId="0" fontId="40" fillId="5" borderId="107" xfId="0" applyFont="1" applyFill="1" applyBorder="1" applyAlignment="1">
      <alignment horizontal="right"/>
    </xf>
    <xf numFmtId="0" fontId="40" fillId="5" borderId="107" xfId="0" applyFont="1" applyFill="1" applyBorder="1" applyAlignment="1">
      <alignment/>
    </xf>
    <xf numFmtId="4" fontId="40" fillId="5" borderId="107" xfId="0" applyNumberFormat="1" applyFont="1" applyFill="1" applyBorder="1" applyAlignment="1">
      <alignment/>
    </xf>
    <xf numFmtId="0" fontId="40" fillId="5" borderId="0" xfId="0" applyFont="1" applyFill="1" applyAlignment="1">
      <alignment/>
    </xf>
    <xf numFmtId="0" fontId="0" fillId="5" borderId="0" xfId="0" applyFill="1" applyAlignment="1">
      <alignment/>
    </xf>
    <xf numFmtId="0" fontId="43" fillId="5" borderId="108" xfId="0" applyFont="1" applyFill="1" applyBorder="1" applyAlignment="1">
      <alignment horizontal="center" vertical="center" wrapText="1"/>
    </xf>
    <xf numFmtId="0" fontId="43" fillId="5" borderId="109" xfId="0" applyFont="1" applyFill="1" applyBorder="1" applyAlignment="1">
      <alignment horizontal="center" vertical="center" wrapText="1"/>
    </xf>
    <xf numFmtId="0" fontId="43" fillId="5" borderId="109" xfId="59" applyFont="1" applyFill="1" applyBorder="1" applyAlignment="1" applyProtection="1">
      <alignment horizontal="center" vertical="center" wrapText="1"/>
      <protection/>
    </xf>
    <xf numFmtId="0" fontId="40" fillId="5" borderId="110" xfId="0" applyFont="1" applyFill="1" applyBorder="1" applyAlignment="1">
      <alignment horizontal="right"/>
    </xf>
    <xf numFmtId="0" fontId="40" fillId="5" borderId="111" xfId="0" applyFont="1" applyFill="1" applyBorder="1" applyAlignment="1">
      <alignment/>
    </xf>
    <xf numFmtId="4" fontId="44" fillId="5" borderId="112" xfId="0" applyNumberFormat="1" applyFont="1" applyFill="1" applyBorder="1" applyAlignment="1">
      <alignment/>
    </xf>
    <xf numFmtId="4" fontId="44" fillId="5" borderId="113" xfId="0" applyNumberFormat="1" applyFont="1" applyFill="1" applyBorder="1" applyAlignment="1">
      <alignment/>
    </xf>
    <xf numFmtId="4" fontId="44" fillId="5" borderId="114" xfId="0" applyNumberFormat="1" applyFont="1" applyFill="1" applyBorder="1" applyAlignment="1">
      <alignment/>
    </xf>
    <xf numFmtId="0" fontId="40" fillId="5" borderId="115" xfId="0" applyFont="1" applyFill="1" applyBorder="1" applyAlignment="1">
      <alignment horizontal="right"/>
    </xf>
    <xf numFmtId="0" fontId="40" fillId="5" borderId="116" xfId="0" applyFont="1" applyFill="1" applyBorder="1" applyAlignment="1">
      <alignment/>
    </xf>
    <xf numFmtId="4" fontId="44" fillId="5" borderId="117" xfId="0" applyNumberFormat="1" applyFont="1" applyFill="1" applyBorder="1" applyAlignment="1">
      <alignment/>
    </xf>
    <xf numFmtId="4" fontId="44" fillId="5" borderId="118" xfId="0" applyNumberFormat="1" applyFont="1" applyFill="1" applyBorder="1" applyAlignment="1">
      <alignment/>
    </xf>
    <xf numFmtId="4" fontId="44" fillId="5" borderId="119" xfId="0" applyNumberFormat="1" applyFont="1" applyFill="1" applyBorder="1" applyAlignment="1">
      <alignment/>
    </xf>
    <xf numFmtId="0" fontId="40" fillId="5" borderId="120" xfId="0" applyFont="1" applyFill="1" applyBorder="1" applyAlignment="1">
      <alignment horizontal="right"/>
    </xf>
    <xf numFmtId="0" fontId="40" fillId="5" borderId="121" xfId="0" applyFont="1" applyFill="1" applyBorder="1" applyAlignment="1">
      <alignment/>
    </xf>
    <xf numFmtId="4" fontId="44" fillId="5" borderId="122" xfId="0" applyNumberFormat="1" applyFont="1" applyFill="1" applyBorder="1" applyAlignment="1">
      <alignment/>
    </xf>
    <xf numFmtId="4" fontId="44" fillId="5" borderId="123" xfId="0" applyNumberFormat="1" applyFont="1" applyFill="1" applyBorder="1" applyAlignment="1">
      <alignment/>
    </xf>
    <xf numFmtId="4" fontId="44" fillId="5" borderId="124" xfId="0" applyNumberFormat="1" applyFont="1" applyFill="1" applyBorder="1" applyAlignment="1">
      <alignment/>
    </xf>
    <xf numFmtId="4" fontId="40" fillId="5" borderId="110" xfId="59" applyNumberFormat="1" applyFont="1" applyFill="1" applyBorder="1" applyAlignment="1" applyProtection="1">
      <alignment horizontal="right" vertical="center" wrapText="1"/>
      <protection/>
    </xf>
    <xf numFmtId="4" fontId="40" fillId="5" borderId="111" xfId="59" applyNumberFormat="1" applyFont="1" applyFill="1" applyBorder="1" applyAlignment="1" applyProtection="1">
      <alignment horizontal="left" vertical="center" wrapText="1"/>
      <protection/>
    </xf>
    <xf numFmtId="4" fontId="40" fillId="5" borderId="115" xfId="59" applyNumberFormat="1" applyFont="1" applyFill="1" applyBorder="1" applyAlignment="1" applyProtection="1">
      <alignment horizontal="right" vertical="center" wrapText="1"/>
      <protection/>
    </xf>
    <xf numFmtId="4" fontId="40" fillId="5" borderId="116" xfId="59" applyNumberFormat="1" applyFont="1" applyFill="1" applyBorder="1" applyAlignment="1" applyProtection="1">
      <alignment horizontal="left" vertical="center" wrapText="1"/>
      <protection/>
    </xf>
    <xf numFmtId="4" fontId="40" fillId="5" borderId="120" xfId="59" applyNumberFormat="1" applyFont="1" applyFill="1" applyBorder="1" applyAlignment="1" applyProtection="1">
      <alignment horizontal="right" vertical="center" wrapText="1"/>
      <protection/>
    </xf>
    <xf numFmtId="4" fontId="40" fillId="5" borderId="121" xfId="59" applyNumberFormat="1" applyFont="1" applyFill="1" applyBorder="1" applyAlignment="1" applyProtection="1">
      <alignment horizontal="left" vertical="center" wrapText="1"/>
      <protection/>
    </xf>
    <xf numFmtId="4" fontId="40" fillId="5" borderId="112" xfId="59" applyNumberFormat="1" applyFont="1" applyFill="1" applyBorder="1" applyAlignment="1" applyProtection="1">
      <alignment horizontal="right" vertical="center" wrapText="1"/>
      <protection/>
    </xf>
    <xf numFmtId="4" fontId="40" fillId="5" borderId="113" xfId="59" applyNumberFormat="1" applyFont="1" applyFill="1" applyBorder="1" applyAlignment="1" applyProtection="1">
      <alignment horizontal="left" vertical="center" wrapText="1"/>
      <protection/>
    </xf>
    <xf numFmtId="4" fontId="40" fillId="5" borderId="117" xfId="59" applyNumberFormat="1" applyFont="1" applyFill="1" applyBorder="1" applyAlignment="1" applyProtection="1">
      <alignment horizontal="right" vertical="center" wrapText="1"/>
      <protection/>
    </xf>
    <xf numFmtId="4" fontId="40" fillId="5" borderId="118" xfId="59" applyNumberFormat="1" applyFont="1" applyFill="1" applyBorder="1" applyAlignment="1" applyProtection="1">
      <alignment horizontal="left" vertical="center" wrapText="1"/>
      <protection/>
    </xf>
    <xf numFmtId="4" fontId="40" fillId="5" borderId="122" xfId="59" applyNumberFormat="1" applyFont="1" applyFill="1" applyBorder="1" applyAlignment="1" applyProtection="1">
      <alignment horizontal="right" vertical="center" wrapText="1"/>
      <protection/>
    </xf>
    <xf numFmtId="4" fontId="40" fillId="5" borderId="123" xfId="59" applyNumberFormat="1" applyFont="1" applyFill="1" applyBorder="1" applyAlignment="1" applyProtection="1">
      <alignment horizontal="left" vertical="center" wrapText="1"/>
      <protection/>
    </xf>
    <xf numFmtId="4" fontId="44" fillId="5" borderId="125" xfId="0" applyNumberFormat="1" applyFont="1" applyFill="1" applyBorder="1" applyAlignment="1">
      <alignment/>
    </xf>
    <xf numFmtId="4" fontId="44" fillId="5" borderId="126" xfId="0" applyNumberFormat="1" applyFont="1" applyFill="1" applyBorder="1" applyAlignment="1">
      <alignment/>
    </xf>
    <xf numFmtId="4" fontId="44" fillId="5" borderId="127" xfId="0" applyNumberFormat="1" applyFont="1" applyFill="1" applyBorder="1" applyAlignment="1">
      <alignment/>
    </xf>
    <xf numFmtId="4" fontId="43" fillId="5" borderId="128" xfId="59" applyNumberFormat="1" applyFont="1" applyFill="1" applyBorder="1" applyAlignment="1" applyProtection="1">
      <alignment horizontal="left" vertical="center" wrapText="1"/>
      <protection/>
    </xf>
    <xf numFmtId="4" fontId="43" fillId="5" borderId="129" xfId="59" applyNumberFormat="1" applyFont="1" applyFill="1" applyBorder="1" applyAlignment="1" applyProtection="1">
      <alignment horizontal="left" vertical="center" wrapText="1"/>
      <protection/>
    </xf>
    <xf numFmtId="4" fontId="44" fillId="5" borderId="129" xfId="0" applyNumberFormat="1" applyFont="1" applyFill="1" applyBorder="1" applyAlignment="1">
      <alignment/>
    </xf>
    <xf numFmtId="4" fontId="44" fillId="5" borderId="128" xfId="0" applyNumberFormat="1" applyFont="1" applyFill="1" applyBorder="1" applyAlignment="1">
      <alignment/>
    </xf>
    <xf numFmtId="4" fontId="44" fillId="5" borderId="130" xfId="0" applyNumberFormat="1" applyFont="1" applyFill="1" applyBorder="1" applyAlignment="1">
      <alignment/>
    </xf>
    <xf numFmtId="4" fontId="43" fillId="5" borderId="131" xfId="59" applyNumberFormat="1" applyFont="1" applyFill="1" applyBorder="1" applyAlignment="1" applyProtection="1">
      <alignment horizontal="left" vertical="center" wrapText="1"/>
      <protection/>
    </xf>
    <xf numFmtId="4" fontId="43" fillId="5" borderId="132" xfId="59" applyNumberFormat="1" applyFont="1" applyFill="1" applyBorder="1" applyAlignment="1" applyProtection="1">
      <alignment horizontal="left" vertical="center" wrapText="1"/>
      <protection/>
    </xf>
    <xf numFmtId="4" fontId="44" fillId="5" borderId="133" xfId="0" applyNumberFormat="1" applyFont="1" applyFill="1" applyBorder="1" applyAlignment="1">
      <alignment/>
    </xf>
    <xf numFmtId="4" fontId="43" fillId="5" borderId="122" xfId="59" applyNumberFormat="1" applyFont="1" applyFill="1" applyBorder="1" applyAlignment="1" applyProtection="1">
      <alignment horizontal="left" vertical="center" wrapText="1"/>
      <protection/>
    </xf>
    <xf numFmtId="49" fontId="45" fillId="5" borderId="134" xfId="59" applyNumberFormat="1" applyFont="1" applyFill="1" applyBorder="1" applyAlignment="1" applyProtection="1">
      <alignment horizontal="left" vertical="center" wrapText="1"/>
      <protection/>
    </xf>
    <xf numFmtId="4" fontId="44" fillId="5" borderId="134" xfId="0" applyNumberFormat="1" applyFont="1" applyFill="1" applyBorder="1" applyAlignment="1">
      <alignment/>
    </xf>
    <xf numFmtId="4" fontId="43" fillId="5" borderId="112" xfId="59" applyNumberFormat="1" applyFont="1" applyFill="1" applyBorder="1" applyAlignment="1" applyProtection="1">
      <alignment horizontal="left" vertical="center" wrapText="1"/>
      <protection/>
    </xf>
    <xf numFmtId="4" fontId="43" fillId="5" borderId="113" xfId="59" applyNumberFormat="1" applyFont="1" applyFill="1" applyBorder="1" applyAlignment="1" applyProtection="1">
      <alignment horizontal="left" vertical="center" wrapText="1"/>
      <protection/>
    </xf>
    <xf numFmtId="4" fontId="44" fillId="5" borderId="135" xfId="0" applyNumberFormat="1" applyFont="1" applyFill="1" applyBorder="1" applyAlignment="1">
      <alignment/>
    </xf>
    <xf numFmtId="4" fontId="44" fillId="5" borderId="136" xfId="0" applyNumberFormat="1" applyFont="1" applyFill="1" applyBorder="1" applyAlignment="1">
      <alignment/>
    </xf>
    <xf numFmtId="49" fontId="45" fillId="5" borderId="123" xfId="59" applyNumberFormat="1" applyFont="1" applyFill="1" applyBorder="1" applyAlignment="1" applyProtection="1">
      <alignment horizontal="left" vertical="center" wrapText="1"/>
      <protection/>
    </xf>
    <xf numFmtId="0" fontId="40" fillId="5" borderId="108" xfId="0" applyFont="1" applyFill="1" applyBorder="1" applyAlignment="1">
      <alignment horizontal="center" vertical="center"/>
    </xf>
    <xf numFmtId="0" fontId="40" fillId="5" borderId="137" xfId="0" applyFont="1" applyFill="1" applyBorder="1" applyAlignment="1">
      <alignment wrapText="1"/>
    </xf>
    <xf numFmtId="4" fontId="40" fillId="5" borderId="108" xfId="0" applyNumberFormat="1" applyFont="1" applyFill="1" applyBorder="1" applyAlignment="1">
      <alignment/>
    </xf>
    <xf numFmtId="4" fontId="40" fillId="5" borderId="137" xfId="0" applyNumberFormat="1" applyFont="1" applyFill="1" applyBorder="1" applyAlignment="1">
      <alignment/>
    </xf>
    <xf numFmtId="0" fontId="40" fillId="5" borderId="138" xfId="0" applyFont="1" applyFill="1" applyBorder="1" applyAlignment="1">
      <alignment horizontal="center" vertical="center"/>
    </xf>
    <xf numFmtId="0" fontId="40" fillId="5" borderId="139" xfId="0" applyFont="1" applyFill="1" applyBorder="1" applyAlignment="1">
      <alignment wrapText="1"/>
    </xf>
    <xf numFmtId="4" fontId="40" fillId="5" borderId="138" xfId="0" applyNumberFormat="1" applyFont="1" applyFill="1" applyBorder="1" applyAlignment="1">
      <alignment/>
    </xf>
    <xf numFmtId="4" fontId="40" fillId="5" borderId="139" xfId="0" applyNumberFormat="1" applyFont="1" applyFill="1" applyBorder="1" applyAlignment="1">
      <alignment/>
    </xf>
    <xf numFmtId="0" fontId="40" fillId="5" borderId="128" xfId="0" applyFont="1" applyFill="1" applyBorder="1" applyAlignment="1">
      <alignment horizontal="center" vertical="center"/>
    </xf>
    <xf numFmtId="0" fontId="40" fillId="5" borderId="128" xfId="0" applyFont="1" applyFill="1" applyBorder="1" applyAlignment="1">
      <alignment wrapText="1"/>
    </xf>
    <xf numFmtId="4" fontId="40" fillId="5" borderId="128" xfId="0" applyNumberFormat="1" applyFont="1" applyFill="1" applyBorder="1" applyAlignment="1">
      <alignment/>
    </xf>
    <xf numFmtId="4" fontId="40" fillId="5" borderId="130" xfId="0" applyNumberFormat="1" applyFont="1" applyFill="1" applyBorder="1" applyAlignment="1">
      <alignment/>
    </xf>
    <xf numFmtId="4" fontId="40" fillId="5" borderId="140" xfId="0" applyNumberFormat="1" applyFont="1" applyFill="1" applyBorder="1" applyAlignment="1">
      <alignment/>
    </xf>
    <xf numFmtId="0" fontId="43" fillId="5" borderId="112" xfId="0" applyFont="1" applyFill="1" applyBorder="1" applyAlignment="1">
      <alignment/>
    </xf>
    <xf numFmtId="0" fontId="43" fillId="5" borderId="133" xfId="0" applyFont="1" applyFill="1" applyBorder="1" applyAlignment="1">
      <alignment/>
    </xf>
    <xf numFmtId="4" fontId="43" fillId="5" borderId="112" xfId="0" applyNumberFormat="1" applyFont="1" applyFill="1" applyBorder="1" applyAlignment="1">
      <alignment/>
    </xf>
    <xf numFmtId="4" fontId="43" fillId="5" borderId="113" xfId="0" applyNumberFormat="1" applyFont="1" applyFill="1" applyBorder="1" applyAlignment="1">
      <alignment/>
    </xf>
    <xf numFmtId="4" fontId="43" fillId="5" borderId="114" xfId="0" applyNumberFormat="1" applyFont="1" applyFill="1" applyBorder="1" applyAlignment="1">
      <alignment/>
    </xf>
    <xf numFmtId="0" fontId="43" fillId="5" borderId="117" xfId="0" applyFont="1" applyFill="1" applyBorder="1" applyAlignment="1">
      <alignment/>
    </xf>
    <xf numFmtId="0" fontId="45" fillId="5" borderId="141" xfId="0" applyFont="1" applyFill="1" applyBorder="1" applyAlignment="1">
      <alignment/>
    </xf>
    <xf numFmtId="4" fontId="40" fillId="5" borderId="117" xfId="0" applyNumberFormat="1" applyFont="1" applyFill="1" applyBorder="1" applyAlignment="1">
      <alignment/>
    </xf>
    <xf numFmtId="4" fontId="40" fillId="5" borderId="118" xfId="0" applyNumberFormat="1" applyFont="1" applyFill="1" applyBorder="1" applyAlignment="1">
      <alignment/>
    </xf>
    <xf numFmtId="4" fontId="40" fillId="5" borderId="119" xfId="0" applyNumberFormat="1" applyFont="1" applyFill="1" applyBorder="1" applyAlignment="1">
      <alignment/>
    </xf>
    <xf numFmtId="0" fontId="40" fillId="5" borderId="117" xfId="0" applyFont="1" applyFill="1" applyBorder="1" applyAlignment="1">
      <alignment horizontal="right"/>
    </xf>
    <xf numFmtId="0" fontId="40" fillId="5" borderId="141" xfId="0" applyFont="1" applyFill="1" applyBorder="1" applyAlignment="1">
      <alignment/>
    </xf>
    <xf numFmtId="0" fontId="40" fillId="5" borderId="122" xfId="0" applyFont="1" applyFill="1" applyBorder="1" applyAlignment="1">
      <alignment horizontal="right"/>
    </xf>
    <xf numFmtId="0" fontId="40" fillId="5" borderId="134" xfId="0" applyFont="1" applyFill="1" applyBorder="1" applyAlignment="1">
      <alignment/>
    </xf>
    <xf numFmtId="4" fontId="40" fillId="5" borderId="122" xfId="0" applyNumberFormat="1" applyFont="1" applyFill="1" applyBorder="1" applyAlignment="1">
      <alignment/>
    </xf>
    <xf numFmtId="4" fontId="40" fillId="5" borderId="123" xfId="0" applyNumberFormat="1" applyFont="1" applyFill="1" applyBorder="1" applyAlignment="1">
      <alignment/>
    </xf>
    <xf numFmtId="4" fontId="40" fillId="5" borderId="124" xfId="0" applyNumberFormat="1" applyFont="1" applyFill="1" applyBorder="1" applyAlignment="1">
      <alignment/>
    </xf>
    <xf numFmtId="0" fontId="43" fillId="5" borderId="131" xfId="0" applyFont="1" applyFill="1" applyBorder="1" applyAlignment="1">
      <alignment/>
    </xf>
    <xf numFmtId="0" fontId="40" fillId="5" borderId="117" xfId="0" applyFont="1" applyFill="1" applyBorder="1" applyAlignment="1">
      <alignment/>
    </xf>
    <xf numFmtId="0" fontId="43" fillId="5" borderId="138" xfId="0" applyFont="1" applyFill="1" applyBorder="1" applyAlignment="1">
      <alignment/>
    </xf>
    <xf numFmtId="0" fontId="43" fillId="5" borderId="139" xfId="0" applyFont="1" applyFill="1" applyBorder="1" applyAlignment="1">
      <alignment/>
    </xf>
    <xf numFmtId="4" fontId="43" fillId="5" borderId="108" xfId="0" applyNumberFormat="1" applyFont="1" applyFill="1" applyBorder="1" applyAlignment="1">
      <alignment/>
    </xf>
    <xf numFmtId="4" fontId="43" fillId="5" borderId="0" xfId="0" applyNumberFormat="1" applyFont="1" applyFill="1" applyBorder="1" applyAlignment="1">
      <alignment/>
    </xf>
    <xf numFmtId="0" fontId="43" fillId="5" borderId="128" xfId="0" applyFont="1" applyFill="1" applyBorder="1" applyAlignment="1">
      <alignment/>
    </xf>
    <xf numFmtId="4" fontId="43" fillId="5" borderId="129" xfId="0" applyNumberFormat="1" applyFont="1" applyFill="1" applyBorder="1" applyAlignment="1">
      <alignment/>
    </xf>
    <xf numFmtId="4" fontId="43" fillId="5" borderId="128" xfId="0" applyNumberFormat="1" applyFont="1" applyFill="1" applyBorder="1" applyAlignment="1">
      <alignment/>
    </xf>
    <xf numFmtId="4" fontId="43" fillId="5" borderId="142" xfId="0" applyNumberFormat="1" applyFont="1" applyFill="1" applyBorder="1" applyAlignment="1">
      <alignment/>
    </xf>
    <xf numFmtId="4" fontId="43" fillId="5" borderId="143" xfId="0" applyNumberFormat="1" applyFont="1" applyFill="1" applyBorder="1" applyAlignment="1">
      <alignment/>
    </xf>
    <xf numFmtId="0" fontId="43" fillId="5" borderId="130" xfId="0" applyFont="1" applyFill="1" applyBorder="1" applyAlignment="1">
      <alignment/>
    </xf>
    <xf numFmtId="4" fontId="43" fillId="5" borderId="130" xfId="0" applyNumberFormat="1" applyFont="1" applyFill="1" applyBorder="1" applyAlignment="1">
      <alignment/>
    </xf>
    <xf numFmtId="0" fontId="43" fillId="5" borderId="108" xfId="0" applyFont="1" applyFill="1" applyBorder="1" applyAlignment="1">
      <alignment/>
    </xf>
    <xf numFmtId="0" fontId="43" fillId="5" borderId="137" xfId="0" applyFont="1" applyFill="1" applyBorder="1" applyAlignment="1">
      <alignment/>
    </xf>
    <xf numFmtId="4" fontId="43" fillId="5" borderId="144" xfId="0" applyNumberFormat="1" applyFont="1" applyFill="1" applyBorder="1" applyAlignment="1">
      <alignment/>
    </xf>
    <xf numFmtId="4" fontId="43" fillId="5" borderId="138" xfId="0" applyNumberFormat="1" applyFont="1" applyFill="1" applyBorder="1" applyAlignment="1">
      <alignment/>
    </xf>
    <xf numFmtId="4" fontId="43" fillId="5" borderId="139" xfId="0" applyNumberFormat="1" applyFont="1" applyFill="1" applyBorder="1" applyAlignment="1">
      <alignment/>
    </xf>
    <xf numFmtId="0" fontId="43" fillId="5" borderId="113" xfId="0" applyFont="1" applyFill="1" applyBorder="1" applyAlignment="1">
      <alignment/>
    </xf>
    <xf numFmtId="4" fontId="43" fillId="5" borderId="133" xfId="0" applyNumberFormat="1" applyFont="1" applyFill="1" applyBorder="1" applyAlignment="1">
      <alignment/>
    </xf>
    <xf numFmtId="0" fontId="40" fillId="5" borderId="118" xfId="0" applyFont="1" applyFill="1" applyBorder="1" applyAlignment="1">
      <alignment/>
    </xf>
    <xf numFmtId="4" fontId="40" fillId="5" borderId="141" xfId="0" applyNumberFormat="1" applyFont="1" applyFill="1" applyBorder="1" applyAlignment="1">
      <alignment/>
    </xf>
    <xf numFmtId="0" fontId="40" fillId="5" borderId="125" xfId="0" applyFont="1" applyFill="1" applyBorder="1" applyAlignment="1">
      <alignment horizontal="right"/>
    </xf>
    <xf numFmtId="0" fontId="40" fillId="5" borderId="123" xfId="0" applyFont="1" applyFill="1" applyBorder="1" applyAlignment="1">
      <alignment/>
    </xf>
    <xf numFmtId="4" fontId="40" fillId="5" borderId="134" xfId="0" applyNumberFormat="1" applyFont="1" applyFill="1" applyBorder="1" applyAlignment="1">
      <alignment/>
    </xf>
    <xf numFmtId="0" fontId="43" fillId="5" borderId="145" xfId="0" applyFont="1" applyFill="1" applyBorder="1" applyAlignment="1">
      <alignment/>
    </xf>
    <xf numFmtId="0" fontId="43" fillId="5" borderId="129" xfId="0" applyFont="1" applyFill="1" applyBorder="1" applyAlignment="1">
      <alignment/>
    </xf>
    <xf numFmtId="4" fontId="43" fillId="5" borderId="146" xfId="0" applyNumberFormat="1" applyFont="1" applyFill="1" applyBorder="1" applyAlignment="1">
      <alignment/>
    </xf>
    <xf numFmtId="4" fontId="43" fillId="5" borderId="147" xfId="0" applyNumberFormat="1" applyFont="1" applyFill="1" applyBorder="1" applyAlignment="1">
      <alignment/>
    </xf>
    <xf numFmtId="4" fontId="43" fillId="5" borderId="140" xfId="0" applyNumberFormat="1" applyFont="1" applyFill="1" applyBorder="1" applyAlignment="1">
      <alignment/>
    </xf>
    <xf numFmtId="0" fontId="45" fillId="5" borderId="118" xfId="0" applyFont="1" applyFill="1" applyBorder="1" applyAlignment="1">
      <alignment/>
    </xf>
    <xf numFmtId="0" fontId="43" fillId="5" borderId="144" xfId="0" applyFont="1" applyFill="1" applyBorder="1" applyAlignment="1">
      <alignment/>
    </xf>
    <xf numFmtId="4" fontId="43" fillId="5" borderId="148" xfId="0" applyNumberFormat="1" applyFont="1" applyFill="1" applyBorder="1" applyAlignment="1">
      <alignment/>
    </xf>
    <xf numFmtId="0" fontId="46" fillId="5" borderId="0" xfId="0" applyFont="1" applyFill="1" applyAlignment="1">
      <alignment/>
    </xf>
    <xf numFmtId="0" fontId="0" fillId="5" borderId="0" xfId="0" applyFont="1" applyFill="1" applyAlignment="1">
      <alignment/>
    </xf>
    <xf numFmtId="0" fontId="0" fillId="0" borderId="0" xfId="0" applyFont="1" applyBorder="1" applyAlignment="1">
      <alignment horizontal="left"/>
    </xf>
    <xf numFmtId="0" fontId="10" fillId="0" borderId="0" xfId="0" applyFont="1" applyBorder="1" applyAlignment="1">
      <alignment horizontal="center"/>
    </xf>
    <xf numFmtId="0" fontId="0" fillId="0" borderId="0" xfId="0" applyFont="1" applyBorder="1" applyAlignment="1">
      <alignment horizontal="center"/>
    </xf>
    <xf numFmtId="0" fontId="4" fillId="0" borderId="0" xfId="0" applyFont="1" applyBorder="1" applyAlignment="1">
      <alignment horizontal="center"/>
    </xf>
    <xf numFmtId="0" fontId="1" fillId="0" borderId="0" xfId="0" applyFont="1" applyBorder="1" applyAlignment="1">
      <alignment horizontal="center"/>
    </xf>
    <xf numFmtId="0" fontId="1" fillId="0" borderId="0" xfId="0" applyFont="1" applyBorder="1" applyAlignment="1" applyProtection="1">
      <alignment horizontal="justify" vertical="top" wrapText="1"/>
      <protection hidden="1"/>
    </xf>
    <xf numFmtId="0" fontId="1" fillId="0" borderId="0" xfId="0" applyFont="1" applyFill="1" applyBorder="1" applyAlignment="1" applyProtection="1">
      <alignment horizontal="justify" vertical="top" wrapText="1"/>
      <protection hidden="1"/>
    </xf>
    <xf numFmtId="0" fontId="4" fillId="0" borderId="0" xfId="0" applyFont="1" applyBorder="1" applyAlignment="1">
      <alignment horizontal="left"/>
    </xf>
    <xf numFmtId="0" fontId="12" fillId="0" borderId="0" xfId="0" applyFont="1" applyBorder="1" applyAlignment="1">
      <alignment horizontal="center" wrapText="1"/>
    </xf>
    <xf numFmtId="0" fontId="1" fillId="36" borderId="0" xfId="0" applyFont="1" applyFill="1" applyBorder="1" applyAlignment="1" applyProtection="1">
      <alignment horizontal="justify" vertical="top" wrapText="1"/>
      <protection hidden="1"/>
    </xf>
    <xf numFmtId="0" fontId="1" fillId="0" borderId="0" xfId="0" applyFont="1" applyBorder="1" applyAlignment="1">
      <alignment horizontal="left"/>
    </xf>
    <xf numFmtId="0" fontId="14" fillId="0" borderId="0" xfId="0" applyFont="1" applyFill="1" applyBorder="1" applyAlignment="1">
      <alignment/>
    </xf>
    <xf numFmtId="0" fontId="0" fillId="0" borderId="0" xfId="0" applyFont="1" applyFill="1" applyBorder="1" applyAlignment="1">
      <alignment horizontal="left"/>
    </xf>
    <xf numFmtId="0" fontId="8" fillId="0" borderId="0" xfId="0" applyFont="1" applyFill="1" applyBorder="1" applyAlignment="1">
      <alignment horizontal="left"/>
    </xf>
    <xf numFmtId="0" fontId="8" fillId="0" borderId="10" xfId="0" applyFont="1" applyFill="1" applyBorder="1" applyAlignment="1">
      <alignment horizontal="left"/>
    </xf>
    <xf numFmtId="0" fontId="5" fillId="0" borderId="0" xfId="0" applyFont="1" applyBorder="1" applyAlignment="1">
      <alignment horizontal="center"/>
    </xf>
    <xf numFmtId="0" fontId="5" fillId="0" borderId="0" xfId="0" applyFont="1" applyFill="1" applyBorder="1" applyAlignment="1">
      <alignment wrapText="1"/>
    </xf>
    <xf numFmtId="0" fontId="14" fillId="0" borderId="0" xfId="0" applyFont="1" applyFill="1" applyBorder="1" applyAlignment="1">
      <alignment wrapText="1"/>
    </xf>
    <xf numFmtId="0" fontId="4" fillId="0" borderId="0" xfId="0" applyFont="1" applyFill="1" applyBorder="1" applyAlignment="1">
      <alignment horizontal="justify" wrapText="1"/>
    </xf>
    <xf numFmtId="0" fontId="8" fillId="0" borderId="0" xfId="0" applyFont="1" applyFill="1" applyBorder="1" applyAlignment="1">
      <alignment/>
    </xf>
    <xf numFmtId="0" fontId="14" fillId="0" borderId="0" xfId="0" applyFont="1" applyBorder="1" applyAlignment="1">
      <alignment/>
    </xf>
    <xf numFmtId="0" fontId="1" fillId="0" borderId="0" xfId="0" applyFont="1" applyBorder="1" applyAlignment="1">
      <alignment horizontal="justify" vertical="top" wrapText="1"/>
    </xf>
    <xf numFmtId="49" fontId="8" fillId="0" borderId="0" xfId="0" applyNumberFormat="1" applyFont="1" applyFill="1" applyBorder="1" applyAlignment="1">
      <alignment horizontal="justify" vertical="top" wrapText="1"/>
    </xf>
    <xf numFmtId="0" fontId="1" fillId="5" borderId="0" xfId="0" applyFont="1" applyFill="1" applyBorder="1" applyAlignment="1">
      <alignment horizontal="justify" vertical="top" wrapText="1"/>
    </xf>
    <xf numFmtId="0" fontId="8" fillId="0" borderId="0" xfId="0" applyFont="1" applyFill="1" applyBorder="1" applyAlignment="1">
      <alignment horizontal="justify" wrapText="1"/>
    </xf>
    <xf numFmtId="0" fontId="4" fillId="0" borderId="0" xfId="0" applyFont="1" applyBorder="1" applyAlignment="1">
      <alignment horizontal="justify"/>
    </xf>
    <xf numFmtId="0" fontId="5" fillId="0" borderId="0" xfId="0" applyFont="1" applyFill="1" applyBorder="1" applyAlignment="1">
      <alignment/>
    </xf>
    <xf numFmtId="0" fontId="8" fillId="0" borderId="0" xfId="0" applyFont="1" applyFill="1" applyBorder="1" applyAlignment="1">
      <alignment horizontal="left" vertical="top" wrapText="1"/>
    </xf>
    <xf numFmtId="0" fontId="4" fillId="0" borderId="0" xfId="0" applyFont="1" applyFill="1" applyBorder="1" applyAlignment="1">
      <alignment horizontal="justify" vertical="top" wrapText="1"/>
    </xf>
    <xf numFmtId="0" fontId="8" fillId="0" borderId="0" xfId="0" applyFont="1" applyFill="1" applyBorder="1" applyAlignment="1">
      <alignment wrapText="1"/>
    </xf>
    <xf numFmtId="0" fontId="1" fillId="0" borderId="0" xfId="0" applyFont="1" applyBorder="1" applyAlignment="1">
      <alignment horizontal="justify" vertical="center" wrapText="1"/>
    </xf>
    <xf numFmtId="0" fontId="8" fillId="0" borderId="0" xfId="0" applyFont="1" applyBorder="1" applyAlignment="1">
      <alignment horizontal="left" wrapText="1"/>
    </xf>
    <xf numFmtId="0" fontId="4" fillId="0" borderId="0" xfId="0" applyFont="1" applyBorder="1" applyAlignment="1">
      <alignment horizontal="justify" vertical="top" wrapText="1"/>
    </xf>
    <xf numFmtId="0" fontId="4" fillId="0" borderId="0" xfId="0" applyFont="1" applyBorder="1" applyAlignment="1">
      <alignment horizontal="justify" vertical="center"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9" fillId="0" borderId="0" xfId="0" applyFont="1" applyFill="1" applyBorder="1" applyAlignment="1">
      <alignment horizontal="justify" vertical="top" wrapText="1"/>
    </xf>
    <xf numFmtId="0" fontId="18" fillId="0" borderId="0" xfId="0" applyFont="1" applyFill="1" applyBorder="1" applyAlignment="1">
      <alignment horizontal="left" vertical="top" wrapText="1"/>
    </xf>
    <xf numFmtId="0" fontId="17" fillId="0" borderId="0" xfId="0" applyFont="1" applyBorder="1" applyAlignment="1">
      <alignment horizontal="justify" vertical="top" wrapText="1"/>
    </xf>
    <xf numFmtId="0" fontId="4" fillId="0" borderId="0" xfId="0" applyFont="1" applyFill="1" applyBorder="1" applyAlignment="1">
      <alignment horizontal="left"/>
    </xf>
    <xf numFmtId="0" fontId="5" fillId="0" borderId="0" xfId="0" applyFont="1" applyFill="1" applyBorder="1" applyAlignment="1">
      <alignment horizontal="center" vertical="center" wrapText="1"/>
    </xf>
    <xf numFmtId="0" fontId="8" fillId="0" borderId="149" xfId="59" applyFont="1" applyFill="1" applyBorder="1" applyAlignment="1" applyProtection="1">
      <alignment horizontal="center" vertical="center" wrapText="1"/>
      <protection/>
    </xf>
    <xf numFmtId="0" fontId="8" fillId="0" borderId="150" xfId="59" applyFont="1" applyFill="1" applyBorder="1" applyAlignment="1" applyProtection="1">
      <alignment horizontal="center" vertical="center" wrapText="1"/>
      <protection/>
    </xf>
    <xf numFmtId="0" fontId="8" fillId="0" borderId="151" xfId="59" applyFont="1" applyFill="1" applyBorder="1" applyAlignment="1" applyProtection="1">
      <alignment horizontal="center"/>
      <protection/>
    </xf>
    <xf numFmtId="0" fontId="8" fillId="0" borderId="0" xfId="59" applyFont="1" applyFill="1" applyBorder="1" applyAlignment="1">
      <alignment horizontal="left" vertical="top" wrapText="1"/>
      <protection/>
    </xf>
    <xf numFmtId="0" fontId="8" fillId="0" borderId="0" xfId="59" applyFont="1" applyFill="1" applyBorder="1" applyAlignment="1">
      <alignment horizontal="left" vertical="center" wrapText="1"/>
      <protection/>
    </xf>
    <xf numFmtId="0" fontId="8" fillId="0" borderId="10" xfId="59" applyFont="1" applyFill="1" applyBorder="1" applyAlignment="1">
      <alignment horizontal="left" vertical="center" wrapText="1"/>
      <protection/>
    </xf>
    <xf numFmtId="0" fontId="0" fillId="0" borderId="0" xfId="59" applyFont="1" applyFill="1" applyBorder="1" applyAlignment="1">
      <alignment horizontal="left" vertical="center" wrapText="1"/>
      <protection/>
    </xf>
    <xf numFmtId="0" fontId="0" fillId="0" borderId="152" xfId="59" applyFont="1" applyFill="1" applyBorder="1" applyAlignment="1">
      <alignment horizontal="left" vertical="center" wrapText="1"/>
      <protection/>
    </xf>
    <xf numFmtId="4" fontId="1" fillId="0" borderId="153" xfId="59" applyNumberFormat="1" applyFont="1" applyFill="1" applyBorder="1" applyAlignment="1" applyProtection="1">
      <alignment horizontal="left" vertical="center" wrapText="1"/>
      <protection/>
    </xf>
    <xf numFmtId="0" fontId="1" fillId="0" borderId="0" xfId="0" applyFont="1" applyFill="1" applyBorder="1" applyAlignment="1">
      <alignment horizontal="left" vertical="top"/>
    </xf>
    <xf numFmtId="0" fontId="5" fillId="0" borderId="154" xfId="59" applyFont="1" applyFill="1" applyBorder="1" applyAlignment="1" applyProtection="1">
      <alignment horizontal="center" vertical="center" wrapText="1"/>
      <protection/>
    </xf>
    <xf numFmtId="0" fontId="5" fillId="0" borderId="155" xfId="59" applyFont="1" applyFill="1" applyBorder="1" applyAlignment="1" applyProtection="1">
      <alignment horizontal="center" vertical="center" wrapText="1"/>
      <protection/>
    </xf>
    <xf numFmtId="0" fontId="5" fillId="0" borderId="156" xfId="59" applyFont="1" applyFill="1" applyBorder="1" applyAlignment="1" applyProtection="1">
      <alignment horizontal="center"/>
      <protection/>
    </xf>
    <xf numFmtId="0" fontId="5" fillId="0" borderId="153" xfId="59" applyFont="1" applyFill="1" applyBorder="1" applyAlignment="1" applyProtection="1">
      <alignment horizontal="center" vertical="center" wrapText="1"/>
      <protection/>
    </xf>
    <xf numFmtId="4" fontId="8" fillId="0" borderId="153" xfId="59" applyNumberFormat="1" applyFont="1" applyFill="1" applyBorder="1" applyAlignment="1" applyProtection="1">
      <alignment horizontal="center" vertical="center" wrapText="1"/>
      <protection/>
    </xf>
    <xf numFmtId="4" fontId="17" fillId="0" borderId="153" xfId="59" applyNumberFormat="1" applyFont="1" applyFill="1" applyBorder="1" applyAlignment="1" applyProtection="1">
      <alignment horizontal="center" vertical="center" wrapText="1"/>
      <protection/>
    </xf>
    <xf numFmtId="4" fontId="8" fillId="0" borderId="153" xfId="59" applyNumberFormat="1" applyFont="1" applyBorder="1" applyAlignment="1" applyProtection="1">
      <alignment horizontal="left" vertical="center" wrapText="1"/>
      <protection/>
    </xf>
    <xf numFmtId="4" fontId="17" fillId="0" borderId="157" xfId="59" applyNumberFormat="1" applyFont="1" applyBorder="1" applyAlignment="1" applyProtection="1">
      <alignment horizontal="left" vertical="center" wrapText="1"/>
      <protection/>
    </xf>
    <xf numFmtId="0" fontId="8" fillId="0" borderId="0" xfId="59" applyFont="1" applyBorder="1" applyAlignment="1">
      <alignment horizontal="left" vertical="top" wrapText="1"/>
      <protection/>
    </xf>
    <xf numFmtId="0" fontId="8" fillId="0" borderId="0" xfId="59" applyFont="1" applyBorder="1" applyAlignment="1">
      <alignment horizontal="left" vertical="center" wrapText="1"/>
      <protection/>
    </xf>
    <xf numFmtId="0" fontId="8" fillId="0" borderId="10" xfId="59" applyFont="1" applyBorder="1" applyAlignment="1">
      <alignment horizontal="left" vertical="center" wrapText="1"/>
      <protection/>
    </xf>
    <xf numFmtId="0" fontId="0" fillId="0" borderId="0" xfId="59" applyFont="1" applyBorder="1" applyAlignment="1">
      <alignment horizontal="left" vertical="center" wrapText="1"/>
      <protection/>
    </xf>
    <xf numFmtId="0" fontId="5" fillId="0" borderId="0" xfId="0" applyFont="1" applyBorder="1" applyAlignment="1">
      <alignment horizontal="center" vertical="center" wrapText="1"/>
    </xf>
    <xf numFmtId="0" fontId="5" fillId="0" borderId="154" xfId="59" applyFont="1" applyBorder="1" applyAlignment="1" applyProtection="1">
      <alignment horizontal="center" vertical="center" wrapText="1"/>
      <protection/>
    </xf>
    <xf numFmtId="0" fontId="5" fillId="0" borderId="155" xfId="59" applyFont="1" applyBorder="1" applyAlignment="1" applyProtection="1">
      <alignment horizontal="center" vertical="center" wrapText="1"/>
      <protection/>
    </xf>
    <xf numFmtId="0" fontId="5" fillId="0" borderId="156" xfId="59" applyFont="1" applyBorder="1" applyAlignment="1" applyProtection="1">
      <alignment horizontal="center"/>
      <protection/>
    </xf>
    <xf numFmtId="0" fontId="0" fillId="0" borderId="153" xfId="0" applyFont="1" applyBorder="1" applyAlignment="1" applyProtection="1">
      <alignment horizontal="center"/>
      <protection/>
    </xf>
    <xf numFmtId="4" fontId="8" fillId="0" borderId="153" xfId="59" applyNumberFormat="1" applyFont="1" applyFill="1" applyBorder="1" applyAlignment="1" applyProtection="1">
      <alignment horizontal="left" vertical="center" wrapText="1"/>
      <protection/>
    </xf>
    <xf numFmtId="4" fontId="17" fillId="0" borderId="153" xfId="59" applyNumberFormat="1" applyFont="1" applyBorder="1" applyAlignment="1" applyProtection="1">
      <alignment horizontal="left" vertical="center" wrapText="1"/>
      <protection/>
    </xf>
    <xf numFmtId="4" fontId="8" fillId="32" borderId="153" xfId="59" applyNumberFormat="1" applyFont="1" applyFill="1" applyBorder="1" applyAlignment="1" applyProtection="1">
      <alignment horizontal="left" vertical="center" wrapText="1"/>
      <protection/>
    </xf>
    <xf numFmtId="0" fontId="1" fillId="0" borderId="0" xfId="0" applyFont="1" applyFill="1" applyBorder="1" applyAlignment="1">
      <alignment horizontal="left"/>
    </xf>
    <xf numFmtId="165" fontId="23" fillId="0" borderId="0" xfId="52" applyNumberFormat="1" applyFont="1" applyFill="1" applyBorder="1" applyAlignment="1" applyProtection="1">
      <alignment horizontal="left" vertical="center" wrapText="1"/>
      <protection locked="0"/>
    </xf>
    <xf numFmtId="165" fontId="17" fillId="0" borderId="79" xfId="52" applyNumberFormat="1" applyFont="1" applyFill="1" applyBorder="1" applyAlignment="1" applyProtection="1">
      <alignment horizontal="center" vertical="center" wrapText="1"/>
      <protection locked="0"/>
    </xf>
    <xf numFmtId="0" fontId="5" fillId="0" borderId="0" xfId="57" applyNumberFormat="1" applyFont="1" applyFill="1" applyBorder="1" applyAlignment="1" applyProtection="1">
      <alignment horizontal="center" wrapText="1"/>
      <protection locked="0"/>
    </xf>
    <xf numFmtId="4" fontId="1" fillId="0" borderId="64" xfId="52" applyNumberFormat="1" applyFont="1" applyFill="1" applyBorder="1" applyAlignment="1" applyProtection="1">
      <alignment horizontal="left" vertical="center" wrapText="1"/>
      <protection locked="0"/>
    </xf>
    <xf numFmtId="4" fontId="17" fillId="0" borderId="67" xfId="52" applyNumberFormat="1" applyFont="1" applyFill="1" applyBorder="1" applyAlignment="1" applyProtection="1">
      <alignment horizontal="left" vertical="center" wrapText="1"/>
      <protection locked="0"/>
    </xf>
    <xf numFmtId="165" fontId="17" fillId="0" borderId="158" xfId="52" applyNumberFormat="1" applyFont="1" applyFill="1" applyBorder="1" applyAlignment="1" applyProtection="1">
      <alignment horizontal="center" vertical="center" wrapText="1"/>
      <protection locked="0"/>
    </xf>
    <xf numFmtId="4" fontId="17" fillId="0" borderId="64" xfId="52" applyNumberFormat="1" applyFont="1" applyFill="1" applyBorder="1" applyAlignment="1" applyProtection="1">
      <alignment horizontal="left" vertical="center" wrapText="1"/>
      <protection locked="0"/>
    </xf>
    <xf numFmtId="165" fontId="1" fillId="0" borderId="66" xfId="52" applyNumberFormat="1" applyFont="1" applyFill="1" applyBorder="1" applyAlignment="1" applyProtection="1">
      <alignment horizontal="center" textRotation="90" wrapText="1"/>
      <protection locked="0"/>
    </xf>
    <xf numFmtId="0" fontId="1" fillId="0" borderId="66" xfId="57" applyNumberFormat="1" applyFont="1" applyFill="1" applyBorder="1" applyAlignment="1" applyProtection="1">
      <alignment horizontal="center" wrapText="1"/>
      <protection locked="0"/>
    </xf>
    <xf numFmtId="165" fontId="1" fillId="0" borderId="65" xfId="52" applyNumberFormat="1" applyFont="1" applyFill="1" applyBorder="1" applyAlignment="1" applyProtection="1">
      <alignment horizontal="center" textRotation="90" wrapText="1"/>
      <protection locked="0"/>
    </xf>
    <xf numFmtId="0" fontId="24" fillId="0" borderId="0" xfId="0" applyFont="1" applyBorder="1" applyAlignment="1">
      <alignment horizontal="justify" wrapText="1"/>
    </xf>
    <xf numFmtId="0" fontId="25" fillId="0" borderId="0" xfId="0" applyFont="1" applyBorder="1" applyAlignment="1">
      <alignment horizontal="left" vertical="top" wrapText="1"/>
    </xf>
    <xf numFmtId="4" fontId="17" fillId="0" borderId="64" xfId="52" applyNumberFormat="1" applyFont="1" applyFill="1" applyBorder="1" applyAlignment="1" applyProtection="1">
      <alignment vertical="center" wrapText="1"/>
      <protection locked="0"/>
    </xf>
    <xf numFmtId="0" fontId="1" fillId="0" borderId="65" xfId="57" applyNumberFormat="1" applyFont="1" applyFill="1" applyBorder="1" applyAlignment="1" applyProtection="1">
      <alignment horizontal="center" wrapText="1"/>
      <protection locked="0"/>
    </xf>
    <xf numFmtId="4" fontId="17" fillId="0" borderId="105" xfId="52" applyNumberFormat="1" applyFont="1" applyFill="1" applyBorder="1" applyAlignment="1" applyProtection="1">
      <alignment vertical="center" wrapText="1"/>
      <protection locked="0"/>
    </xf>
    <xf numFmtId="0" fontId="1" fillId="0" borderId="0" xfId="57" applyNumberFormat="1" applyFont="1" applyFill="1" applyBorder="1" applyAlignment="1" applyProtection="1">
      <alignment horizontal="left" vertical="top" wrapText="1"/>
      <protection locked="0"/>
    </xf>
    <xf numFmtId="4" fontId="17" fillId="0" borderId="79" xfId="0" applyNumberFormat="1" applyFont="1" applyFill="1" applyBorder="1" applyAlignment="1">
      <alignment horizontal="left" vertical="center" wrapText="1"/>
    </xf>
    <xf numFmtId="4" fontId="17" fillId="0" borderId="158" xfId="0" applyNumberFormat="1" applyFont="1" applyFill="1" applyBorder="1" applyAlignment="1">
      <alignment horizontal="center" vertical="center" wrapText="1"/>
    </xf>
    <xf numFmtId="165" fontId="17" fillId="0" borderId="159" xfId="52" applyNumberFormat="1" applyFont="1" applyFill="1" applyBorder="1" applyAlignment="1" applyProtection="1">
      <alignment horizontal="center" vertical="center" wrapText="1"/>
      <protection locked="0"/>
    </xf>
    <xf numFmtId="165" fontId="17" fillId="0" borderId="64" xfId="53" applyNumberFormat="1" applyFont="1" applyFill="1" applyBorder="1" applyAlignment="1" applyProtection="1">
      <alignment vertical="center" wrapText="1"/>
      <protection locked="0"/>
    </xf>
    <xf numFmtId="4" fontId="17" fillId="0" borderId="64" xfId="0" applyNumberFormat="1" applyFont="1" applyFill="1" applyBorder="1" applyAlignment="1">
      <alignment horizontal="left" vertical="center" wrapText="1"/>
    </xf>
    <xf numFmtId="4" fontId="17" fillId="0" borderId="67" xfId="0" applyNumberFormat="1" applyFont="1" applyFill="1" applyBorder="1" applyAlignment="1">
      <alignment horizontal="left" vertical="center" wrapText="1"/>
    </xf>
    <xf numFmtId="4" fontId="17" fillId="0" borderId="65" xfId="0" applyNumberFormat="1" applyFont="1" applyFill="1" applyBorder="1" applyAlignment="1">
      <alignment horizontal="center" textRotation="90" wrapText="1"/>
    </xf>
    <xf numFmtId="4" fontId="1" fillId="0" borderId="64" xfId="0" applyNumberFormat="1" applyFont="1" applyFill="1" applyBorder="1" applyAlignment="1">
      <alignment horizontal="left" vertical="center" wrapText="1"/>
    </xf>
    <xf numFmtId="4" fontId="17" fillId="0" borderId="65" xfId="0" applyNumberFormat="1" applyFont="1" applyFill="1" applyBorder="1" applyAlignment="1">
      <alignment horizontal="right" vertical="center" wrapText="1"/>
    </xf>
    <xf numFmtId="165" fontId="1" fillId="0" borderId="75" xfId="52" applyNumberFormat="1" applyFont="1" applyFill="1" applyBorder="1" applyAlignment="1" applyProtection="1">
      <alignment horizontal="center" vertical="center" wrapText="1"/>
      <protection locked="0"/>
    </xf>
    <xf numFmtId="4" fontId="19" fillId="0" borderId="63" xfId="0" applyNumberFormat="1" applyFont="1" applyFill="1" applyBorder="1" applyAlignment="1">
      <alignment horizontal="center" vertical="center" wrapText="1"/>
    </xf>
    <xf numFmtId="49" fontId="30" fillId="0" borderId="90" xfId="0" applyNumberFormat="1" applyFont="1" applyFill="1" applyBorder="1" applyAlignment="1" applyProtection="1">
      <alignment vertical="center"/>
      <protection locked="0"/>
    </xf>
    <xf numFmtId="4" fontId="19" fillId="0" borderId="79" xfId="0" applyNumberFormat="1" applyFont="1" applyFill="1" applyBorder="1" applyAlignment="1">
      <alignment horizontal="center" vertical="center" wrapText="1"/>
    </xf>
    <xf numFmtId="4" fontId="19" fillId="0" borderId="62" xfId="0" applyNumberFormat="1" applyFont="1" applyFill="1" applyBorder="1" applyAlignment="1">
      <alignment horizontal="center" vertical="center" wrapText="1"/>
    </xf>
    <xf numFmtId="0" fontId="27" fillId="0" borderId="0" xfId="0" applyFont="1" applyBorder="1" applyAlignment="1">
      <alignment horizontal="justify" wrapText="1"/>
    </xf>
    <xf numFmtId="4" fontId="23" fillId="0" borderId="0" xfId="52" applyNumberFormat="1" applyFont="1" applyFill="1" applyBorder="1" applyAlignment="1" applyProtection="1">
      <alignment horizontal="left" vertical="center" wrapText="1"/>
      <protection locked="0"/>
    </xf>
    <xf numFmtId="49" fontId="30" fillId="0" borderId="65" xfId="0" applyNumberFormat="1" applyFont="1" applyFill="1" applyBorder="1" applyAlignment="1" applyProtection="1">
      <alignment vertical="center"/>
      <protection locked="0"/>
    </xf>
    <xf numFmtId="49" fontId="30" fillId="0" borderId="68" xfId="0" applyNumberFormat="1" applyFont="1" applyFill="1" applyBorder="1" applyAlignment="1" applyProtection="1">
      <alignment vertical="center"/>
      <protection locked="0"/>
    </xf>
    <xf numFmtId="4" fontId="17" fillId="0" borderId="62" xfId="0" applyNumberFormat="1" applyFont="1" applyFill="1" applyBorder="1" applyAlignment="1" applyProtection="1">
      <alignment horizontal="center" vertical="center" wrapText="1"/>
      <protection locked="0"/>
    </xf>
    <xf numFmtId="165" fontId="17" fillId="0" borderId="62" xfId="52" applyNumberFormat="1" applyFont="1" applyFill="1" applyBorder="1" applyAlignment="1" applyProtection="1">
      <alignment horizontal="center" vertical="center" wrapText="1"/>
      <protection locked="0"/>
    </xf>
    <xf numFmtId="4" fontId="1" fillId="0" borderId="65" xfId="0" applyNumberFormat="1" applyFont="1" applyFill="1" applyBorder="1" applyAlignment="1" applyProtection="1">
      <alignment horizontal="left" vertical="center" wrapText="1"/>
      <protection locked="0"/>
    </xf>
    <xf numFmtId="0" fontId="0" fillId="0" borderId="66" xfId="0" applyBorder="1" applyAlignment="1">
      <alignment wrapText="1"/>
    </xf>
    <xf numFmtId="165" fontId="17" fillId="0" borderId="63" xfId="52" applyNumberFormat="1" applyFont="1" applyFill="1" applyBorder="1" applyAlignment="1" applyProtection="1">
      <alignment horizontal="center" vertical="center" wrapText="1"/>
      <protection locked="0"/>
    </xf>
    <xf numFmtId="4" fontId="1" fillId="0" borderId="77" xfId="0" applyNumberFormat="1" applyFont="1" applyFill="1" applyBorder="1" applyAlignment="1" applyProtection="1">
      <alignment horizontal="left" vertical="center" wrapText="1"/>
      <protection locked="0"/>
    </xf>
    <xf numFmtId="4" fontId="17" fillId="0" borderId="77" xfId="0" applyNumberFormat="1" applyFont="1" applyFill="1" applyBorder="1" applyAlignment="1">
      <alignment horizontal="right" vertical="center" wrapText="1"/>
    </xf>
    <xf numFmtId="4" fontId="17" fillId="0" borderId="78" xfId="0" applyNumberFormat="1" applyFont="1" applyFill="1" applyBorder="1" applyAlignment="1">
      <alignment horizontal="right" vertical="center" wrapText="1"/>
    </xf>
    <xf numFmtId="49" fontId="13" fillId="0" borderId="0" xfId="52" applyNumberFormat="1" applyFont="1" applyFill="1" applyBorder="1" applyAlignment="1">
      <alignment horizontal="left" vertical="center" wrapText="1"/>
      <protection/>
    </xf>
    <xf numFmtId="4" fontId="17" fillId="0" borderId="68" xfId="0" applyNumberFormat="1" applyFont="1" applyFill="1" applyBorder="1" applyAlignment="1" applyProtection="1">
      <alignment horizontal="left" vertical="center" wrapText="1"/>
      <protection locked="0"/>
    </xf>
    <xf numFmtId="4" fontId="17" fillId="0" borderId="68" xfId="0" applyNumberFormat="1" applyFont="1" applyFill="1" applyBorder="1" applyAlignment="1">
      <alignment horizontal="right" vertical="center" wrapText="1"/>
    </xf>
    <xf numFmtId="4" fontId="17" fillId="0" borderId="69" xfId="0" applyNumberFormat="1" applyFont="1" applyFill="1" applyBorder="1" applyAlignment="1">
      <alignment horizontal="right" vertical="center" wrapText="1"/>
    </xf>
    <xf numFmtId="4" fontId="1" fillId="0" borderId="66" xfId="55" applyNumberFormat="1" applyFont="1" applyFill="1" applyBorder="1" applyAlignment="1">
      <alignment horizontal="center" vertical="center" wrapText="1"/>
      <protection/>
    </xf>
    <xf numFmtId="4" fontId="1" fillId="0" borderId="65" xfId="55" applyNumberFormat="1" applyFont="1" applyFill="1" applyBorder="1" applyAlignment="1">
      <alignment horizontal="center" vertical="center" wrapText="1"/>
      <protection/>
    </xf>
    <xf numFmtId="4" fontId="17" fillId="0" borderId="158" xfId="55" applyNumberFormat="1" applyFont="1" applyFill="1" applyBorder="1" applyAlignment="1">
      <alignment horizontal="center" vertical="center" wrapText="1"/>
      <protection/>
    </xf>
    <xf numFmtId="4" fontId="17" fillId="0" borderId="158" xfId="52" applyNumberFormat="1" applyFont="1" applyFill="1" applyBorder="1" applyAlignment="1" applyProtection="1">
      <alignment horizontal="center" vertical="center" wrapText="1"/>
      <protection locked="0"/>
    </xf>
    <xf numFmtId="165" fontId="16" fillId="0" borderId="160" xfId="0" applyNumberFormat="1" applyFont="1" applyFill="1" applyBorder="1" applyAlignment="1" applyProtection="1">
      <alignment horizontal="center" vertical="center" wrapText="1"/>
      <protection hidden="1"/>
    </xf>
    <xf numFmtId="4" fontId="17" fillId="0" borderId="79" xfId="55" applyNumberFormat="1" applyFont="1" applyFill="1" applyBorder="1" applyAlignment="1">
      <alignment horizontal="center" vertical="center" wrapText="1"/>
      <protection/>
    </xf>
    <xf numFmtId="0" fontId="31" fillId="0" borderId="0" xfId="0" applyFont="1" applyBorder="1" applyAlignment="1">
      <alignment horizontal="justify" wrapText="1"/>
    </xf>
    <xf numFmtId="0" fontId="26" fillId="0" borderId="0" xfId="0" applyFont="1" applyBorder="1" applyAlignment="1">
      <alignment horizontal="left" vertical="top" wrapText="1"/>
    </xf>
    <xf numFmtId="0" fontId="0" fillId="0" borderId="77" xfId="0" applyFont="1" applyBorder="1" applyAlignment="1">
      <alignment horizontal="left" vertical="top" wrapText="1"/>
    </xf>
    <xf numFmtId="0" fontId="0" fillId="0" borderId="65" xfId="0" applyFont="1" applyBorder="1" applyAlignment="1">
      <alignment horizontal="left" vertical="top" wrapText="1"/>
    </xf>
    <xf numFmtId="165" fontId="16" fillId="0" borderId="0" xfId="52" applyNumberFormat="1" applyFont="1" applyFill="1" applyBorder="1" applyAlignment="1" applyProtection="1">
      <alignment horizontal="left" vertical="center" wrapText="1"/>
      <protection locked="0"/>
    </xf>
    <xf numFmtId="49" fontId="17" fillId="0" borderId="79" xfId="52" applyNumberFormat="1" applyFont="1" applyFill="1" applyBorder="1" applyAlignment="1">
      <alignment horizontal="center" vertical="center"/>
      <protection/>
    </xf>
    <xf numFmtId="165" fontId="16" fillId="0" borderId="0" xfId="56" applyNumberFormat="1" applyFont="1" applyFill="1" applyBorder="1" applyAlignment="1">
      <alignment vertical="top" wrapText="1"/>
      <protection/>
    </xf>
    <xf numFmtId="0" fontId="0" fillId="0" borderId="68" xfId="0" applyBorder="1" applyAlignment="1">
      <alignment horizontal="left" vertical="top" wrapText="1"/>
    </xf>
    <xf numFmtId="49" fontId="1" fillId="0" borderId="64" xfId="57" applyNumberFormat="1" applyFont="1" applyFill="1" applyBorder="1" applyAlignment="1">
      <alignment horizontal="left" vertical="center" wrapText="1"/>
      <protection/>
    </xf>
    <xf numFmtId="49" fontId="17" fillId="0" borderId="79" xfId="57" applyNumberFormat="1" applyFont="1" applyFill="1" applyBorder="1" applyAlignment="1">
      <alignment horizontal="center" vertical="center" wrapText="1"/>
      <protection/>
    </xf>
    <xf numFmtId="49" fontId="1" fillId="0" borderId="80" xfId="57" applyNumberFormat="1" applyFont="1" applyFill="1" applyBorder="1" applyAlignment="1">
      <alignment horizontal="left" vertical="center" wrapText="1"/>
      <protection/>
    </xf>
    <xf numFmtId="49" fontId="1" fillId="0" borderId="65" xfId="59" applyNumberFormat="1" applyFont="1" applyFill="1" applyBorder="1" applyAlignment="1" applyProtection="1">
      <alignment horizontal="left" vertical="center" wrapText="1"/>
      <protection/>
    </xf>
    <xf numFmtId="0" fontId="17" fillId="0" borderId="67" xfId="57" applyNumberFormat="1" applyFont="1" applyFill="1" applyBorder="1" applyAlignment="1">
      <alignment horizontal="center" wrapText="1"/>
      <protection/>
    </xf>
    <xf numFmtId="165" fontId="8" fillId="0" borderId="79" xfId="52" applyNumberFormat="1" applyFont="1" applyFill="1" applyBorder="1" applyAlignment="1" applyProtection="1">
      <alignment horizontal="center" vertical="center" wrapText="1"/>
      <protection locked="0"/>
    </xf>
    <xf numFmtId="49" fontId="17" fillId="0" borderId="90" xfId="59" applyNumberFormat="1" applyFont="1" applyFill="1" applyBorder="1" applyAlignment="1" applyProtection="1">
      <alignment horizontal="left" vertical="center" wrapText="1"/>
      <protection/>
    </xf>
    <xf numFmtId="49" fontId="17" fillId="0" borderId="68" xfId="59" applyNumberFormat="1" applyFont="1" applyFill="1" applyBorder="1" applyAlignment="1" applyProtection="1">
      <alignment horizontal="center" vertical="center" wrapText="1"/>
      <protection/>
    </xf>
    <xf numFmtId="0" fontId="17" fillId="0" borderId="79" xfId="0" applyFont="1" applyFill="1" applyBorder="1" applyAlignment="1">
      <alignment horizontal="center" vertical="center"/>
    </xf>
    <xf numFmtId="0" fontId="17" fillId="0" borderId="87" xfId="0" applyFont="1" applyFill="1" applyBorder="1" applyAlignment="1">
      <alignment horizontal="left" vertical="center"/>
    </xf>
    <xf numFmtId="49" fontId="17" fillId="0" borderId="68" xfId="59" applyNumberFormat="1" applyFont="1" applyFill="1" applyBorder="1" applyAlignment="1" applyProtection="1">
      <alignment horizontal="left" vertical="center" wrapText="1"/>
      <protection/>
    </xf>
    <xf numFmtId="0" fontId="8" fillId="0" borderId="79" xfId="57" applyNumberFormat="1" applyFont="1" applyFill="1" applyBorder="1" applyAlignment="1">
      <alignment horizontal="center" vertical="center" wrapText="1"/>
      <protection/>
    </xf>
    <xf numFmtId="0" fontId="17" fillId="0" borderId="98" xfId="57" applyNumberFormat="1" applyFont="1" applyFill="1" applyBorder="1" applyAlignment="1">
      <alignment horizontal="left" vertical="center" wrapText="1"/>
      <protection/>
    </xf>
    <xf numFmtId="0" fontId="17" fillId="0" borderId="65" xfId="57" applyNumberFormat="1" applyFont="1" applyFill="1" applyBorder="1" applyAlignment="1">
      <alignment horizontal="left" vertical="center" wrapText="1"/>
      <protection/>
    </xf>
    <xf numFmtId="0" fontId="17" fillId="0" borderId="68" xfId="57" applyNumberFormat="1" applyFont="1" applyFill="1" applyBorder="1" applyAlignment="1">
      <alignment horizontal="left" vertical="center" wrapText="1"/>
      <protection/>
    </xf>
    <xf numFmtId="0" fontId="1" fillId="0" borderId="87" xfId="0" applyFont="1" applyFill="1" applyBorder="1" applyAlignment="1">
      <alignment horizontal="left" vertical="center"/>
    </xf>
    <xf numFmtId="0" fontId="1" fillId="0" borderId="64" xfId="0" applyFont="1" applyFill="1" applyBorder="1" applyAlignment="1">
      <alignment horizontal="left" vertical="center"/>
    </xf>
    <xf numFmtId="165" fontId="17" fillId="0" borderId="161" xfId="0" applyNumberFormat="1" applyFont="1" applyFill="1" applyBorder="1" applyAlignment="1">
      <alignment horizontal="center" wrapText="1"/>
    </xf>
    <xf numFmtId="0" fontId="1" fillId="0" borderId="67" xfId="0" applyFont="1" applyFill="1" applyBorder="1" applyAlignment="1">
      <alignment horizontal="left" vertical="center"/>
    </xf>
    <xf numFmtId="165" fontId="23" fillId="0" borderId="0" xfId="52" applyNumberFormat="1" applyFont="1" applyFill="1" applyBorder="1" applyAlignment="1" applyProtection="1">
      <alignment horizontal="left" vertical="top" wrapText="1"/>
      <protection locked="0"/>
    </xf>
    <xf numFmtId="165" fontId="1" fillId="0" borderId="64" xfId="0" applyNumberFormat="1" applyFont="1" applyFill="1" applyBorder="1" applyAlignment="1" applyProtection="1">
      <alignment horizontal="left" vertical="center" wrapText="1"/>
      <protection hidden="1"/>
    </xf>
    <xf numFmtId="165" fontId="17" fillId="0" borderId="67" xfId="0" applyNumberFormat="1" applyFont="1" applyFill="1" applyBorder="1" applyAlignment="1" applyProtection="1">
      <alignment horizontal="left" vertical="center" wrapText="1"/>
      <protection hidden="1"/>
    </xf>
    <xf numFmtId="165" fontId="1" fillId="0" borderId="98" xfId="0" applyNumberFormat="1" applyFont="1" applyFill="1" applyBorder="1" applyAlignment="1">
      <alignment horizontal="center" vertical="center" wrapText="1"/>
    </xf>
    <xf numFmtId="165" fontId="1" fillId="0" borderId="99" xfId="0" applyNumberFormat="1" applyFont="1" applyFill="1" applyBorder="1" applyAlignment="1">
      <alignment horizontal="center" vertical="center" wrapText="1"/>
    </xf>
    <xf numFmtId="4" fontId="17" fillId="0" borderId="79" xfId="0" applyNumberFormat="1" applyFont="1" applyFill="1" applyBorder="1" applyAlignment="1">
      <alignment horizontal="center" vertical="center" wrapText="1"/>
    </xf>
    <xf numFmtId="165" fontId="17" fillId="0" borderId="80" xfId="0" applyNumberFormat="1" applyFont="1" applyFill="1" applyBorder="1" applyAlignment="1" applyProtection="1">
      <alignment horizontal="left" vertical="center" wrapText="1"/>
      <protection hidden="1"/>
    </xf>
    <xf numFmtId="165" fontId="1" fillId="0" borderId="62" xfId="0" applyNumberFormat="1" applyFont="1" applyFill="1" applyBorder="1" applyAlignment="1">
      <alignment horizontal="center" vertical="center" wrapText="1"/>
    </xf>
    <xf numFmtId="4" fontId="17" fillId="0" borderId="63" xfId="0" applyNumberFormat="1" applyFont="1" applyFill="1" applyBorder="1" applyAlignment="1">
      <alignment horizontal="center" vertical="center" wrapText="1"/>
    </xf>
    <xf numFmtId="165" fontId="1" fillId="0" borderId="0" xfId="0" applyNumberFormat="1" applyFont="1" applyFill="1" applyBorder="1" applyAlignment="1" applyProtection="1">
      <alignment horizontal="left" vertical="center" wrapText="1"/>
      <protection hidden="1"/>
    </xf>
    <xf numFmtId="165" fontId="1" fillId="0" borderId="79" xfId="0" applyNumberFormat="1" applyFont="1" applyFill="1" applyBorder="1" applyAlignment="1" applyProtection="1">
      <alignment horizontal="left" vertical="center" wrapText="1"/>
      <protection hidden="1"/>
    </xf>
    <xf numFmtId="0" fontId="17" fillId="0" borderId="159" xfId="0" applyFont="1" applyFill="1" applyBorder="1" applyAlignment="1">
      <alignment horizontal="left" vertical="center"/>
    </xf>
    <xf numFmtId="165" fontId="1" fillId="0" borderId="65" xfId="56" applyNumberFormat="1" applyFont="1" applyFill="1" applyBorder="1" applyAlignment="1">
      <alignment horizontal="center" vertical="center" wrapText="1"/>
      <protection/>
    </xf>
    <xf numFmtId="165" fontId="1" fillId="0" borderId="77" xfId="56" applyNumberFormat="1" applyFont="1" applyFill="1" applyBorder="1" applyAlignment="1">
      <alignment horizontal="center" vertical="center" wrapText="1"/>
      <protection/>
    </xf>
    <xf numFmtId="49" fontId="17" fillId="0" borderId="79" xfId="52" applyNumberFormat="1" applyFont="1" applyFill="1" applyBorder="1" applyAlignment="1">
      <alignment horizontal="center" vertical="center" wrapText="1"/>
      <protection/>
    </xf>
    <xf numFmtId="165" fontId="17" fillId="0" borderId="79" xfId="62" applyNumberFormat="1" applyFont="1" applyFill="1" applyBorder="1" applyAlignment="1">
      <alignment horizontal="center" vertical="center" wrapText="1"/>
      <protection/>
    </xf>
    <xf numFmtId="165" fontId="17" fillId="0" borderId="88" xfId="62" applyNumberFormat="1" applyFont="1" applyFill="1" applyBorder="1" applyAlignment="1">
      <alignment horizontal="center" vertical="center" wrapText="1"/>
      <protection/>
    </xf>
    <xf numFmtId="49" fontId="1" fillId="0" borderId="80" xfId="62" applyNumberFormat="1" applyFont="1" applyFill="1" applyBorder="1" applyAlignment="1">
      <alignment horizontal="left" vertical="center" wrapText="1"/>
      <protection/>
    </xf>
    <xf numFmtId="49" fontId="17" fillId="0" borderId="67" xfId="52" applyNumberFormat="1" applyFont="1" applyFill="1" applyBorder="1" applyAlignment="1">
      <alignment horizontal="left" vertical="center" wrapText="1"/>
      <protection/>
    </xf>
    <xf numFmtId="49" fontId="17" fillId="0" borderId="88" xfId="53" applyNumberFormat="1" applyFont="1" applyFill="1" applyBorder="1" applyAlignment="1">
      <alignment horizontal="center" vertical="center" wrapText="1"/>
      <protection/>
    </xf>
    <xf numFmtId="49" fontId="1" fillId="0" borderId="64" xfId="62" applyNumberFormat="1" applyFont="1" applyFill="1" applyBorder="1" applyAlignment="1">
      <alignment horizontal="left" vertical="center" wrapText="1"/>
      <protection/>
    </xf>
    <xf numFmtId="49" fontId="17" fillId="0" borderId="87" xfId="57" applyNumberFormat="1" applyFont="1" applyFill="1" applyBorder="1" applyAlignment="1" applyProtection="1">
      <alignment horizontal="left" vertical="center" wrapText="1"/>
      <protection locked="0"/>
    </xf>
    <xf numFmtId="49" fontId="17" fillId="0" borderId="67" xfId="57" applyNumberFormat="1" applyFont="1" applyFill="1" applyBorder="1" applyAlignment="1" applyProtection="1">
      <alignment horizontal="left" vertical="center" wrapText="1"/>
      <protection locked="0"/>
    </xf>
    <xf numFmtId="49" fontId="17" fillId="0" borderId="67" xfId="62" applyNumberFormat="1" applyFont="1" applyFill="1" applyBorder="1" applyAlignment="1">
      <alignment horizontal="left" vertical="center" wrapText="1"/>
      <protection/>
    </xf>
    <xf numFmtId="49" fontId="17" fillId="0" borderId="79" xfId="62" applyNumberFormat="1" applyFont="1" applyFill="1" applyBorder="1" applyAlignment="1">
      <alignment horizontal="center" vertical="center" wrapText="1"/>
      <protection/>
    </xf>
    <xf numFmtId="49" fontId="17" fillId="0" borderId="90" xfId="62" applyNumberFormat="1" applyFont="1" applyFill="1" applyBorder="1" applyAlignment="1">
      <alignment horizontal="center" vertical="center" wrapText="1"/>
      <protection/>
    </xf>
    <xf numFmtId="49" fontId="17" fillId="0" borderId="64" xfId="57" applyNumberFormat="1" applyFont="1" applyFill="1" applyBorder="1" applyAlignment="1" applyProtection="1">
      <alignment horizontal="left" vertical="center" wrapText="1"/>
      <protection locked="0"/>
    </xf>
    <xf numFmtId="49" fontId="17" fillId="0" borderId="62" xfId="57" applyNumberFormat="1" applyFont="1" applyFill="1" applyBorder="1" applyAlignment="1" applyProtection="1">
      <alignment horizontal="left" vertical="center" wrapText="1"/>
      <protection locked="0"/>
    </xf>
    <xf numFmtId="49" fontId="17" fillId="0" borderId="79" xfId="57" applyNumberFormat="1" applyFont="1" applyFill="1" applyBorder="1" applyAlignment="1" applyProtection="1">
      <alignment horizontal="left" vertical="center" wrapText="1"/>
      <protection locked="0"/>
    </xf>
    <xf numFmtId="0" fontId="33" fillId="0" borderId="0" xfId="57" applyNumberFormat="1" applyFont="1" applyFill="1" applyBorder="1" applyAlignment="1" applyProtection="1">
      <alignment horizontal="left" vertical="top" wrapText="1"/>
      <protection locked="0"/>
    </xf>
    <xf numFmtId="0" fontId="33" fillId="0" borderId="0" xfId="0" applyFont="1" applyBorder="1" applyAlignment="1">
      <alignment horizontal="left" vertical="top" wrapText="1"/>
    </xf>
    <xf numFmtId="4" fontId="4" fillId="0" borderId="66" xfId="57" applyNumberFormat="1" applyFont="1" applyFill="1" applyBorder="1" applyAlignment="1" applyProtection="1">
      <alignment horizontal="right" wrapText="1"/>
      <protection locked="0"/>
    </xf>
    <xf numFmtId="166" fontId="17" fillId="0" borderId="64" xfId="0" applyNumberFormat="1" applyFont="1" applyFill="1" applyBorder="1" applyAlignment="1" applyProtection="1">
      <alignment horizontal="left" wrapText="1"/>
      <protection/>
    </xf>
    <xf numFmtId="166" fontId="1" fillId="0" borderId="64" xfId="0" applyNumberFormat="1" applyFont="1" applyFill="1" applyBorder="1" applyAlignment="1" applyProtection="1">
      <alignment horizontal="left" wrapText="1"/>
      <protection/>
    </xf>
    <xf numFmtId="4" fontId="4" fillId="0" borderId="65" xfId="57" applyNumberFormat="1" applyFont="1" applyFill="1" applyBorder="1" applyAlignment="1" applyProtection="1">
      <alignment horizontal="right" wrapText="1"/>
      <protection locked="0"/>
    </xf>
    <xf numFmtId="166" fontId="17" fillId="0" borderId="79" xfId="0" applyNumberFormat="1" applyFont="1" applyFill="1" applyBorder="1" applyAlignment="1" applyProtection="1">
      <alignment horizontal="center" wrapText="1"/>
      <protection/>
    </xf>
    <xf numFmtId="166" fontId="17" fillId="0" borderId="80" xfId="0" applyNumberFormat="1" applyFont="1" applyFill="1" applyBorder="1" applyAlignment="1" applyProtection="1">
      <alignment horizontal="left" wrapText="1"/>
      <protection/>
    </xf>
    <xf numFmtId="166" fontId="4" fillId="0" borderId="64" xfId="57" applyNumberFormat="1" applyFont="1" applyFill="1" applyBorder="1" applyAlignment="1" applyProtection="1">
      <alignment horizontal="center" wrapText="1"/>
      <protection locked="0"/>
    </xf>
    <xf numFmtId="49" fontId="1" fillId="0" borderId="64" xfId="0" applyNumberFormat="1" applyFont="1" applyFill="1" applyBorder="1" applyAlignment="1" applyProtection="1">
      <alignment horizontal="left" vertical="center" wrapText="1"/>
      <protection/>
    </xf>
    <xf numFmtId="49" fontId="17" fillId="0" borderId="79" xfId="0" applyNumberFormat="1" applyFont="1" applyFill="1" applyBorder="1" applyAlignment="1" applyProtection="1">
      <alignment horizontal="center" vertical="center" wrapText="1"/>
      <protection/>
    </xf>
    <xf numFmtId="49" fontId="17" fillId="0" borderId="67" xfId="0" applyNumberFormat="1" applyFont="1" applyFill="1" applyBorder="1" applyAlignment="1" applyProtection="1">
      <alignment horizontal="left" vertical="center" wrapText="1"/>
      <protection/>
    </xf>
    <xf numFmtId="166" fontId="17" fillId="0" borderId="67" xfId="0" applyNumberFormat="1" applyFont="1" applyFill="1" applyBorder="1" applyAlignment="1" applyProtection="1">
      <alignment horizontal="left" wrapText="1"/>
      <protection/>
    </xf>
    <xf numFmtId="49" fontId="17" fillId="0" borderId="80" xfId="0" applyNumberFormat="1" applyFont="1" applyFill="1" applyBorder="1" applyAlignment="1" applyProtection="1">
      <alignment horizontal="left" vertical="center" wrapText="1"/>
      <protection/>
    </xf>
    <xf numFmtId="49" fontId="1" fillId="0" borderId="64" xfId="60" applyNumberFormat="1" applyFont="1" applyFill="1" applyBorder="1" applyAlignment="1">
      <alignment horizontal="left" vertical="center" wrapText="1"/>
      <protection/>
    </xf>
    <xf numFmtId="49" fontId="17" fillId="0" borderId="64" xfId="0" applyNumberFormat="1" applyFont="1" applyFill="1" applyBorder="1" applyAlignment="1" applyProtection="1">
      <alignment horizontal="left" vertical="center" wrapText="1"/>
      <protection/>
    </xf>
    <xf numFmtId="49" fontId="17" fillId="0" borderId="64" xfId="60" applyNumberFormat="1" applyFont="1" applyFill="1" applyBorder="1" applyAlignment="1">
      <alignment horizontal="left" vertical="center" wrapText="1"/>
      <protection/>
    </xf>
    <xf numFmtId="49" fontId="17" fillId="0" borderId="79" xfId="60" applyNumberFormat="1" applyFont="1" applyFill="1" applyBorder="1" applyAlignment="1">
      <alignment horizontal="center" vertical="center" wrapText="1"/>
      <protection/>
    </xf>
    <xf numFmtId="49" fontId="17" fillId="0" borderId="87" xfId="60" applyNumberFormat="1" applyFont="1" applyFill="1" applyBorder="1" applyAlignment="1">
      <alignment horizontal="left" vertical="center" wrapText="1"/>
      <protection/>
    </xf>
    <xf numFmtId="0" fontId="17" fillId="0" borderId="90" xfId="0" applyFont="1" applyFill="1" applyBorder="1" applyAlignment="1" applyProtection="1">
      <alignment horizontal="center" vertical="center" wrapText="1"/>
      <protection hidden="1"/>
    </xf>
    <xf numFmtId="0" fontId="17" fillId="0" borderId="79" xfId="0" applyFont="1" applyFill="1" applyBorder="1" applyAlignment="1" applyProtection="1">
      <alignment horizontal="center" vertical="center" wrapText="1"/>
      <protection hidden="1"/>
    </xf>
    <xf numFmtId="0" fontId="17" fillId="0" borderId="62" xfId="0" applyFont="1" applyFill="1" applyBorder="1" applyAlignment="1" applyProtection="1">
      <alignment horizontal="center" vertical="center" wrapText="1"/>
      <protection hidden="1"/>
    </xf>
    <xf numFmtId="0" fontId="17" fillId="0" borderId="63" xfId="0" applyFont="1" applyFill="1" applyBorder="1" applyAlignment="1" applyProtection="1">
      <alignment horizontal="center" vertical="center" wrapText="1"/>
      <protection hidden="1"/>
    </xf>
    <xf numFmtId="49" fontId="17" fillId="0" borderId="67" xfId="60" applyNumberFormat="1" applyFont="1" applyFill="1" applyBorder="1" applyAlignment="1">
      <alignment horizontal="left" vertical="center" wrapText="1"/>
      <protection/>
    </xf>
    <xf numFmtId="0" fontId="1" fillId="0" borderId="80"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4" fillId="0" borderId="0" xfId="0" applyFont="1" applyBorder="1" applyAlignment="1">
      <alignment horizontal="left" vertical="center" wrapText="1"/>
    </xf>
    <xf numFmtId="165" fontId="17" fillId="0" borderId="87" xfId="62" applyNumberFormat="1" applyFont="1" applyFill="1" applyBorder="1" applyAlignment="1">
      <alignment horizontal="center" vertical="center" wrapText="1"/>
      <protection/>
    </xf>
    <xf numFmtId="49" fontId="1" fillId="33" borderId="87" xfId="0" applyNumberFormat="1" applyFont="1" applyFill="1" applyBorder="1" applyAlignment="1" applyProtection="1">
      <alignment horizontal="left" vertical="center" wrapText="1"/>
      <protection locked="0"/>
    </xf>
    <xf numFmtId="49" fontId="1" fillId="33" borderId="64" xfId="0" applyNumberFormat="1" applyFont="1" applyFill="1" applyBorder="1" applyAlignment="1" applyProtection="1">
      <alignment horizontal="left" vertical="center" wrapText="1"/>
      <protection locked="0"/>
    </xf>
    <xf numFmtId="165" fontId="1" fillId="0" borderId="65" xfId="52" applyNumberFormat="1" applyFont="1" applyFill="1" applyBorder="1" applyAlignment="1" applyProtection="1">
      <alignment horizontal="left" vertical="center" wrapText="1"/>
      <protection locked="0"/>
    </xf>
    <xf numFmtId="165" fontId="17" fillId="0" borderId="67" xfId="62" applyNumberFormat="1" applyFont="1" applyFill="1" applyBorder="1" applyAlignment="1">
      <alignment horizontal="center" vertical="center" wrapText="1"/>
      <protection/>
    </xf>
    <xf numFmtId="166" fontId="17" fillId="0" borderId="158" xfId="0" applyNumberFormat="1" applyFont="1" applyFill="1" applyBorder="1" applyAlignment="1" applyProtection="1">
      <alignment horizontal="center" vertical="center" wrapText="1"/>
      <protection/>
    </xf>
    <xf numFmtId="4" fontId="1" fillId="0" borderId="65" xfId="0" applyNumberFormat="1" applyFont="1" applyFill="1" applyBorder="1" applyAlignment="1" applyProtection="1">
      <alignment horizontal="left" vertical="center" wrapText="1"/>
      <protection/>
    </xf>
    <xf numFmtId="49" fontId="1" fillId="33" borderId="67" xfId="0" applyNumberFormat="1" applyFont="1" applyFill="1" applyBorder="1" applyAlignment="1" applyProtection="1">
      <alignment horizontal="left" vertical="center" wrapText="1"/>
      <protection locked="0"/>
    </xf>
    <xf numFmtId="165" fontId="17" fillId="33" borderId="97" xfId="0" applyNumberFormat="1" applyFont="1" applyFill="1" applyBorder="1" applyAlignment="1">
      <alignment horizontal="center" wrapText="1"/>
    </xf>
    <xf numFmtId="165" fontId="17" fillId="0" borderId="162" xfId="52" applyNumberFormat="1" applyFont="1" applyFill="1" applyBorder="1" applyAlignment="1" applyProtection="1">
      <alignment horizontal="center" vertical="center" wrapText="1"/>
      <protection locked="0"/>
    </xf>
    <xf numFmtId="4" fontId="17" fillId="0" borderId="67" xfId="62" applyNumberFormat="1" applyFont="1" applyFill="1" applyBorder="1" applyAlignment="1">
      <alignment horizontal="right" wrapText="1"/>
      <protection/>
    </xf>
    <xf numFmtId="165" fontId="17" fillId="0" borderId="84" xfId="62" applyNumberFormat="1" applyFont="1" applyFill="1" applyBorder="1" applyAlignment="1">
      <alignment horizontal="center" vertical="center" wrapText="1"/>
      <protection/>
    </xf>
    <xf numFmtId="165" fontId="17" fillId="33" borderId="79" xfId="0" applyNumberFormat="1" applyFont="1" applyFill="1" applyBorder="1" applyAlignment="1" applyProtection="1">
      <alignment horizontal="center" vertical="center" wrapText="1"/>
      <protection hidden="1"/>
    </xf>
    <xf numFmtId="4" fontId="17" fillId="0" borderId="79" xfId="0" applyNumberFormat="1" applyFont="1" applyFill="1" applyBorder="1" applyAlignment="1" applyProtection="1">
      <alignment horizontal="center" vertical="center" wrapText="1"/>
      <protection/>
    </xf>
    <xf numFmtId="166" fontId="1" fillId="0" borderId="0" xfId="0" applyNumberFormat="1" applyFont="1" applyFill="1" applyBorder="1" applyAlignment="1" applyProtection="1">
      <alignment vertical="center" wrapText="1"/>
      <protection/>
    </xf>
    <xf numFmtId="4" fontId="17" fillId="0" borderId="158" xfId="0" applyNumberFormat="1" applyFont="1" applyFill="1" applyBorder="1" applyAlignment="1" applyProtection="1">
      <alignment horizontal="center" vertical="center" wrapText="1"/>
      <protection/>
    </xf>
    <xf numFmtId="4" fontId="17" fillId="0" borderId="67" xfId="0" applyNumberFormat="1" applyFont="1" applyFill="1" applyBorder="1" applyAlignment="1" applyProtection="1">
      <alignment horizontal="left" vertical="center" wrapText="1"/>
      <protection/>
    </xf>
    <xf numFmtId="49" fontId="17" fillId="0" borderId="64" xfId="57" applyNumberFormat="1" applyFont="1" applyFill="1" applyBorder="1" applyAlignment="1">
      <alignment horizontal="center" vertical="center" wrapText="1"/>
      <protection/>
    </xf>
    <xf numFmtId="49" fontId="17" fillId="0" borderId="161" xfId="57" applyNumberFormat="1" applyFont="1" applyFill="1" applyBorder="1" applyAlignment="1">
      <alignment horizontal="left" vertical="center" wrapText="1"/>
      <protection/>
    </xf>
    <xf numFmtId="4" fontId="17" fillId="0" borderId="64" xfId="57" applyNumberFormat="1" applyFont="1" applyFill="1" applyBorder="1" applyAlignment="1">
      <alignment horizontal="center" vertical="center" wrapText="1"/>
      <protection/>
    </xf>
    <xf numFmtId="49" fontId="17" fillId="0" borderId="161" xfId="57" applyNumberFormat="1" applyFont="1" applyFill="1" applyBorder="1" applyAlignment="1">
      <alignment vertical="center" wrapText="1"/>
      <protection/>
    </xf>
    <xf numFmtId="4" fontId="17" fillId="0" borderId="87" xfId="0" applyNumberFormat="1" applyFont="1" applyFill="1" applyBorder="1" applyAlignment="1" applyProtection="1">
      <alignment horizontal="left" vertical="center" wrapText="1"/>
      <protection/>
    </xf>
    <xf numFmtId="4" fontId="1" fillId="0" borderId="64" xfId="0" applyNumberFormat="1" applyFont="1" applyFill="1" applyBorder="1" applyAlignment="1" applyProtection="1">
      <alignment horizontal="left" vertical="center" wrapText="1"/>
      <protection/>
    </xf>
    <xf numFmtId="4" fontId="17" fillId="0" borderId="79" xfId="57" applyNumberFormat="1" applyFont="1" applyFill="1" applyBorder="1" applyAlignment="1">
      <alignment horizontal="center" vertical="center" wrapText="1"/>
      <protection/>
    </xf>
    <xf numFmtId="165" fontId="17" fillId="0" borderId="90" xfId="61" applyNumberFormat="1" applyFont="1" applyFill="1" applyBorder="1" applyAlignment="1" applyProtection="1">
      <alignment horizontal="center" vertical="center" wrapText="1"/>
      <protection locked="0"/>
    </xf>
    <xf numFmtId="49" fontId="17" fillId="0" borderId="88" xfId="61" applyNumberFormat="1" applyFont="1" applyFill="1" applyBorder="1" applyAlignment="1" applyProtection="1">
      <alignment horizontal="center" vertical="center" wrapText="1"/>
      <protection locked="0"/>
    </xf>
    <xf numFmtId="49" fontId="17" fillId="0" borderId="159" xfId="57" applyNumberFormat="1" applyFont="1" applyFill="1" applyBorder="1" applyAlignment="1">
      <alignment horizontal="left" vertical="center" wrapText="1"/>
      <protection/>
    </xf>
    <xf numFmtId="49" fontId="17" fillId="0" borderId="67" xfId="57" applyNumberFormat="1" applyFont="1" applyFill="1" applyBorder="1" applyAlignment="1">
      <alignment horizontal="center" vertical="center" wrapText="1"/>
      <protection/>
    </xf>
    <xf numFmtId="49" fontId="17" fillId="0" borderId="158" xfId="62" applyNumberFormat="1" applyFont="1" applyFill="1" applyBorder="1" applyAlignment="1">
      <alignment horizontal="left" vertical="center" wrapText="1"/>
      <protection/>
    </xf>
    <xf numFmtId="4" fontId="1" fillId="0" borderId="65" xfId="62" applyNumberFormat="1" applyFont="1" applyFill="1" applyBorder="1" applyAlignment="1">
      <alignment horizontal="left" wrapText="1"/>
      <protection/>
    </xf>
    <xf numFmtId="4" fontId="1" fillId="0" borderId="68" xfId="62" applyNumberFormat="1" applyFont="1" applyFill="1" applyBorder="1" applyAlignment="1">
      <alignment horizontal="left" wrapText="1"/>
      <protection/>
    </xf>
    <xf numFmtId="4" fontId="17" fillId="0" borderId="68" xfId="57" applyNumberFormat="1" applyFont="1" applyFill="1" applyBorder="1" applyAlignment="1">
      <alignment horizontal="center" vertical="center" wrapText="1"/>
      <protection/>
    </xf>
    <xf numFmtId="165" fontId="8" fillId="0" borderId="67" xfId="0" applyNumberFormat="1" applyFont="1" applyFill="1" applyBorder="1" applyAlignment="1" applyProtection="1">
      <alignment horizontal="left" vertical="center" wrapText="1" indent="1"/>
      <protection/>
    </xf>
    <xf numFmtId="165" fontId="8" fillId="0" borderId="79" xfId="0" applyNumberFormat="1" applyFont="1" applyFill="1" applyBorder="1" applyAlignment="1">
      <alignment horizontal="center" vertical="center" wrapText="1"/>
    </xf>
    <xf numFmtId="0" fontId="34" fillId="0" borderId="0" xfId="0" applyFont="1" applyBorder="1" applyAlignment="1">
      <alignment horizontal="left" wrapText="1"/>
    </xf>
    <xf numFmtId="4" fontId="15" fillId="0" borderId="0" xfId="52" applyNumberFormat="1" applyFont="1" applyFill="1" applyBorder="1" applyAlignment="1" applyProtection="1">
      <alignment horizontal="left" vertical="center" wrapText="1"/>
      <protection locked="0"/>
    </xf>
    <xf numFmtId="165" fontId="17" fillId="0" borderId="79" xfId="0" applyNumberFormat="1" applyFont="1" applyFill="1" applyBorder="1" applyAlignment="1">
      <alignment horizontal="center" vertical="center" wrapText="1"/>
    </xf>
    <xf numFmtId="165" fontId="4" fillId="0" borderId="80" xfId="0" applyNumberFormat="1" applyFont="1" applyFill="1" applyBorder="1" applyAlignment="1" applyProtection="1">
      <alignment horizontal="left" vertical="center" wrapText="1" indent="1"/>
      <protection/>
    </xf>
    <xf numFmtId="165" fontId="8" fillId="0" borderId="80" xfId="0" applyNumberFormat="1" applyFont="1" applyFill="1" applyBorder="1" applyAlignment="1" applyProtection="1">
      <alignment horizontal="left" vertical="center" wrapText="1" indent="1"/>
      <protection/>
    </xf>
    <xf numFmtId="165" fontId="1" fillId="0" borderId="64" xfId="0" applyNumberFormat="1" applyFont="1" applyFill="1" applyBorder="1" applyAlignment="1" applyProtection="1">
      <alignment horizontal="left" vertical="center" wrapText="1" indent="1"/>
      <protection/>
    </xf>
    <xf numFmtId="49" fontId="1" fillId="0" borderId="64" xfId="0" applyNumberFormat="1" applyFont="1" applyFill="1" applyBorder="1" applyAlignment="1" applyProtection="1">
      <alignment horizontal="left" vertical="center" wrapText="1" indent="1"/>
      <protection locked="0"/>
    </xf>
    <xf numFmtId="49" fontId="8" fillId="0" borderId="80" xfId="0" applyNumberFormat="1" applyFont="1" applyFill="1" applyBorder="1" applyAlignment="1">
      <alignment horizontal="left" vertical="top" wrapText="1"/>
    </xf>
    <xf numFmtId="49" fontId="0" fillId="0" borderId="67" xfId="0" applyNumberFormat="1" applyFont="1" applyFill="1" applyBorder="1" applyAlignment="1" applyProtection="1">
      <alignment horizontal="left" vertical="center" wrapText="1" indent="1"/>
      <protection locked="0"/>
    </xf>
    <xf numFmtId="49" fontId="17" fillId="0" borderId="87" xfId="0" applyNumberFormat="1" applyFont="1" applyFill="1" applyBorder="1" applyAlignment="1">
      <alignment horizontal="left" vertical="top" wrapText="1"/>
    </xf>
    <xf numFmtId="49" fontId="1" fillId="0" borderId="67" xfId="0" applyNumberFormat="1" applyFont="1" applyFill="1" applyBorder="1" applyAlignment="1" applyProtection="1">
      <alignment horizontal="left" vertical="center" wrapText="1" indent="1"/>
      <protection locked="0"/>
    </xf>
    <xf numFmtId="49" fontId="8" fillId="0" borderId="87" xfId="0" applyNumberFormat="1" applyFont="1" applyFill="1" applyBorder="1" applyAlignment="1">
      <alignment horizontal="left" vertical="top" wrapText="1"/>
    </xf>
    <xf numFmtId="49" fontId="1" fillId="0" borderId="74" xfId="0" applyNumberFormat="1" applyFont="1" applyFill="1" applyBorder="1" applyAlignment="1" applyProtection="1">
      <alignment horizontal="left" vertical="center" wrapText="1" indent="1"/>
      <protection locked="0"/>
    </xf>
    <xf numFmtId="49" fontId="1" fillId="0" borderId="105" xfId="0" applyNumberFormat="1" applyFont="1" applyFill="1" applyBorder="1" applyAlignment="1" applyProtection="1">
      <alignment horizontal="left" vertical="center" wrapText="1" indent="1"/>
      <protection locked="0"/>
    </xf>
    <xf numFmtId="49" fontId="17" fillId="0" borderId="163" xfId="0" applyNumberFormat="1" applyFont="1" applyFill="1" applyBorder="1" applyAlignment="1">
      <alignment horizontal="left" vertical="top" wrapText="1"/>
    </xf>
    <xf numFmtId="0" fontId="9" fillId="0" borderId="0" xfId="57" applyNumberFormat="1" applyFont="1" applyFill="1" applyBorder="1" applyAlignment="1" applyProtection="1">
      <alignment horizontal="left" vertical="top" wrapText="1"/>
      <protection locked="0"/>
    </xf>
    <xf numFmtId="166" fontId="8" fillId="0" borderId="0" xfId="0" applyNumberFormat="1" applyFont="1" applyFill="1" applyBorder="1" applyAlignment="1" applyProtection="1">
      <alignment horizontal="left" vertical="center" wrapText="1"/>
      <protection/>
    </xf>
    <xf numFmtId="166" fontId="5" fillId="0" borderId="0" xfId="0" applyNumberFormat="1" applyFont="1" applyFill="1" applyBorder="1" applyAlignment="1" applyProtection="1">
      <alignment horizontal="left" vertical="center" wrapText="1"/>
      <protection/>
    </xf>
    <xf numFmtId="0" fontId="17" fillId="0" borderId="79" xfId="62" applyFont="1" applyFill="1" applyBorder="1" applyAlignment="1">
      <alignment horizontal="center" vertical="center" wrapText="1"/>
      <protection/>
    </xf>
    <xf numFmtId="0" fontId="1" fillId="0" borderId="77" xfId="62" applyFont="1" applyFill="1" applyBorder="1" applyAlignment="1">
      <alignment horizontal="left" vertical="center" wrapText="1"/>
      <protection/>
    </xf>
    <xf numFmtId="0" fontId="1" fillId="0" borderId="65" xfId="62" applyFont="1" applyFill="1" applyBorder="1" applyAlignment="1">
      <alignment horizontal="left" vertical="center" wrapText="1"/>
      <protection/>
    </xf>
    <xf numFmtId="0" fontId="17" fillId="0" borderId="67" xfId="62" applyFont="1" applyFill="1" applyBorder="1" applyAlignment="1">
      <alignment horizontal="right" vertical="center" wrapText="1"/>
      <protection/>
    </xf>
    <xf numFmtId="0" fontId="1" fillId="0" borderId="75" xfId="62" applyFont="1" applyFill="1" applyBorder="1" applyAlignment="1">
      <alignment horizontal="left" vertical="center" wrapText="1"/>
      <protection/>
    </xf>
    <xf numFmtId="0" fontId="17" fillId="0" borderId="87" xfId="62" applyFont="1" applyFill="1" applyBorder="1" applyAlignment="1">
      <alignment horizontal="left" vertical="center" wrapText="1"/>
      <protection/>
    </xf>
    <xf numFmtId="0" fontId="5" fillId="0" borderId="0" xfId="57" applyNumberFormat="1" applyFont="1" applyFill="1" applyBorder="1" applyAlignment="1">
      <alignment wrapText="1"/>
      <protection/>
    </xf>
    <xf numFmtId="0" fontId="17" fillId="0" borderId="162" xfId="62" applyFont="1" applyFill="1" applyBorder="1" applyAlignment="1">
      <alignment horizontal="center" vertical="center" wrapText="1"/>
      <protection/>
    </xf>
    <xf numFmtId="0" fontId="1" fillId="0" borderId="65" xfId="0" applyFont="1" applyFill="1" applyBorder="1" applyAlignment="1">
      <alignment horizontal="left" vertical="center" wrapText="1"/>
    </xf>
    <xf numFmtId="0" fontId="17" fillId="0" borderId="67" xfId="0" applyFont="1" applyFill="1" applyBorder="1" applyAlignment="1">
      <alignment horizontal="center" vertical="center" wrapText="1"/>
    </xf>
    <xf numFmtId="0" fontId="1" fillId="0" borderId="68" xfId="62" applyFont="1" applyFill="1" applyBorder="1" applyAlignment="1">
      <alignment horizontal="left" vertical="center" wrapText="1"/>
      <protection/>
    </xf>
    <xf numFmtId="0" fontId="17" fillId="0" borderId="84" xfId="62" applyFont="1" applyFill="1" applyBorder="1" applyAlignment="1">
      <alignment horizontal="center" vertical="center" wrapText="1"/>
      <protection/>
    </xf>
    <xf numFmtId="0" fontId="1" fillId="0" borderId="0" xfId="62" applyFont="1" applyFill="1" applyBorder="1" applyAlignment="1">
      <alignment horizontal="justify" vertical="top" wrapText="1"/>
      <protection/>
    </xf>
    <xf numFmtId="49" fontId="1" fillId="0" borderId="0" xfId="62" applyNumberFormat="1" applyFont="1" applyFill="1" applyBorder="1" applyAlignment="1">
      <alignment horizontal="center" vertical="center" wrapText="1"/>
      <protection/>
    </xf>
    <xf numFmtId="49" fontId="1" fillId="0" borderId="0" xfId="62" applyNumberFormat="1" applyFont="1" applyFill="1" applyAlignment="1">
      <alignment horizontal="center" vertical="center" wrapText="1"/>
      <protection/>
    </xf>
    <xf numFmtId="0" fontId="17" fillId="0" borderId="79" xfId="0" applyFont="1" applyFill="1" applyBorder="1" applyAlignment="1">
      <alignment horizontal="center" vertical="center" wrapText="1"/>
    </xf>
    <xf numFmtId="0" fontId="1" fillId="0" borderId="77" xfId="0" applyFont="1" applyFill="1" applyBorder="1" applyAlignment="1">
      <alignment horizontal="left" vertical="center" wrapText="1"/>
    </xf>
    <xf numFmtId="0" fontId="1" fillId="0" borderId="65" xfId="62" applyFont="1" applyFill="1" applyBorder="1" applyAlignment="1">
      <alignment horizontal="center" vertical="center" wrapText="1"/>
      <protection/>
    </xf>
    <xf numFmtId="0" fontId="1" fillId="0" borderId="68" xfId="62" applyFont="1" applyFill="1" applyBorder="1" applyAlignment="1">
      <alignment horizontal="center" vertical="center" wrapText="1"/>
      <protection/>
    </xf>
    <xf numFmtId="0" fontId="1" fillId="0" borderId="77" xfId="62" applyFont="1" applyFill="1" applyBorder="1" applyAlignment="1">
      <alignment horizontal="center" vertical="center" wrapText="1"/>
      <protection/>
    </xf>
    <xf numFmtId="165" fontId="23" fillId="0" borderId="0" xfId="52" applyNumberFormat="1" applyFont="1" applyBorder="1" applyAlignment="1" applyProtection="1">
      <alignment horizontal="left" vertical="center" wrapText="1"/>
      <protection locked="0"/>
    </xf>
    <xf numFmtId="0" fontId="1" fillId="0" borderId="98" xfId="62" applyFont="1" applyFill="1" applyBorder="1" applyAlignment="1">
      <alignment horizontal="left" vertical="center" wrapText="1"/>
      <protection/>
    </xf>
    <xf numFmtId="165" fontId="23" fillId="0" borderId="0" xfId="52" applyNumberFormat="1" applyFont="1" applyBorder="1" applyAlignment="1" applyProtection="1">
      <alignment horizontal="left" vertical="top" wrapText="1"/>
      <protection locked="0"/>
    </xf>
    <xf numFmtId="166" fontId="19" fillId="0" borderId="0" xfId="0" applyNumberFormat="1" applyFont="1" applyBorder="1" applyAlignment="1" applyProtection="1">
      <alignment horizontal="left" vertical="top" wrapText="1"/>
      <protection/>
    </xf>
    <xf numFmtId="166" fontId="4" fillId="0" borderId="0" xfId="0" applyNumberFormat="1" applyFont="1" applyFill="1" applyBorder="1" applyAlignment="1" applyProtection="1">
      <alignment horizontal="left" vertical="center" wrapText="1"/>
      <protection/>
    </xf>
    <xf numFmtId="166" fontId="1" fillId="0" borderId="0" xfId="0" applyNumberFormat="1" applyFont="1" applyFill="1" applyBorder="1" applyAlignment="1" applyProtection="1">
      <alignment horizontal="left" vertical="top" wrapText="1"/>
      <protection/>
    </xf>
    <xf numFmtId="166" fontId="4" fillId="0" borderId="0" xfId="0" applyNumberFormat="1" applyFont="1" applyFill="1" applyBorder="1" applyAlignment="1" applyProtection="1">
      <alignment horizontal="justify" vertical="center" wrapText="1"/>
      <protection/>
    </xf>
    <xf numFmtId="166" fontId="4" fillId="0" borderId="0" xfId="0" applyNumberFormat="1" applyFont="1" applyFill="1" applyBorder="1" applyAlignment="1" applyProtection="1">
      <alignment horizontal="left" vertical="top" wrapText="1"/>
      <protection/>
    </xf>
    <xf numFmtId="166" fontId="4" fillId="0" borderId="0" xfId="0" applyNumberFormat="1" applyFont="1" applyFill="1" applyBorder="1" applyAlignment="1" applyProtection="1">
      <alignment horizontal="left" vertical="center" wrapText="1"/>
      <protection locked="0"/>
    </xf>
    <xf numFmtId="0" fontId="17" fillId="0" borderId="69" xfId="0" applyNumberFormat="1" applyFont="1" applyFill="1" applyBorder="1" applyAlignment="1">
      <alignment horizontal="center" vertical="center" wrapText="1"/>
    </xf>
    <xf numFmtId="0" fontId="1" fillId="0" borderId="77" xfId="62" applyFont="1" applyBorder="1" applyAlignment="1">
      <alignment horizontal="left" vertical="center" wrapText="1"/>
      <protection/>
    </xf>
    <xf numFmtId="4" fontId="1" fillId="0" borderId="77" xfId="62" applyNumberFormat="1" applyFont="1" applyBorder="1" applyAlignment="1">
      <alignment horizontal="center" vertical="center" wrapText="1"/>
      <protection/>
    </xf>
    <xf numFmtId="4" fontId="1" fillId="0" borderId="88" xfId="62" applyNumberFormat="1" applyFont="1" applyBorder="1" applyAlignment="1">
      <alignment horizontal="center" vertical="center" wrapText="1"/>
      <protection/>
    </xf>
    <xf numFmtId="0" fontId="17" fillId="0" borderId="68" xfId="0" applyNumberFormat="1" applyFont="1" applyFill="1" applyBorder="1" applyAlignment="1">
      <alignment horizontal="center" vertical="center" wrapText="1"/>
    </xf>
    <xf numFmtId="0" fontId="1" fillId="0" borderId="0" xfId="62" applyFont="1" applyBorder="1" applyAlignment="1">
      <alignment horizontal="left" vertical="center" wrapText="1"/>
      <protection/>
    </xf>
    <xf numFmtId="0" fontId="17" fillId="0" borderId="79" xfId="62" applyFont="1" applyFill="1" applyBorder="1" applyAlignment="1">
      <alignment horizontal="center" vertical="top" wrapText="1"/>
      <protection/>
    </xf>
    <xf numFmtId="0" fontId="17" fillId="0" borderId="62" xfId="62" applyFont="1" applyFill="1" applyBorder="1" applyAlignment="1">
      <alignment horizontal="center" vertical="top" wrapText="1"/>
      <protection/>
    </xf>
    <xf numFmtId="0" fontId="17" fillId="0" borderId="63" xfId="62" applyFont="1" applyFill="1" applyBorder="1" applyAlignment="1">
      <alignment horizontal="center" vertical="top" wrapText="1"/>
      <protection/>
    </xf>
    <xf numFmtId="0" fontId="1" fillId="0" borderId="65" xfId="62" applyFont="1" applyBorder="1" applyAlignment="1">
      <alignment horizontal="left" vertical="center" wrapText="1"/>
      <protection/>
    </xf>
    <xf numFmtId="4" fontId="1" fillId="0" borderId="65" xfId="62" applyNumberFormat="1" applyFont="1" applyBorder="1" applyAlignment="1">
      <alignment horizontal="center" vertical="center" wrapText="1"/>
      <protection/>
    </xf>
    <xf numFmtId="4" fontId="1" fillId="0" borderId="66" xfId="62" applyNumberFormat="1" applyFont="1" applyBorder="1" applyAlignment="1">
      <alignment horizontal="center" vertical="center" wrapText="1"/>
      <protection/>
    </xf>
    <xf numFmtId="0" fontId="17" fillId="0" borderId="90" xfId="62" applyFont="1" applyFill="1" applyBorder="1" applyAlignment="1">
      <alignment horizontal="center" vertical="center" wrapText="1"/>
      <protection/>
    </xf>
    <xf numFmtId="0" fontId="17" fillId="0" borderId="88" xfId="62" applyFont="1" applyFill="1" applyBorder="1" applyAlignment="1">
      <alignment horizontal="center" vertical="center" wrapText="1"/>
      <protection/>
    </xf>
    <xf numFmtId="0" fontId="1" fillId="0" borderId="80" xfId="62" applyFont="1" applyBorder="1" applyAlignment="1">
      <alignment vertical="top" wrapText="1"/>
      <protection/>
    </xf>
    <xf numFmtId="0" fontId="1" fillId="0" borderId="74" xfId="62" applyFont="1" applyBorder="1" applyAlignment="1">
      <alignment vertical="top" wrapText="1"/>
      <protection/>
    </xf>
    <xf numFmtId="0" fontId="1" fillId="0" borderId="82" xfId="62" applyFont="1" applyBorder="1" applyAlignment="1">
      <alignment vertical="top" wrapText="1"/>
      <protection/>
    </xf>
    <xf numFmtId="0" fontId="8" fillId="0" borderId="79" xfId="62" applyFont="1" applyFill="1" applyBorder="1" applyAlignment="1">
      <alignment horizontal="center" vertical="top" wrapText="1"/>
      <protection/>
    </xf>
    <xf numFmtId="0" fontId="4" fillId="0" borderId="0" xfId="57" applyNumberFormat="1" applyFont="1" applyAlignment="1">
      <alignment horizontal="center" vertical="top" wrapText="1"/>
      <protection/>
    </xf>
    <xf numFmtId="0" fontId="37" fillId="0" borderId="0" xfId="57" applyNumberFormat="1" applyFont="1" applyBorder="1" applyAlignment="1">
      <alignment horizontal="left" vertical="top" wrapText="1"/>
      <protection/>
    </xf>
    <xf numFmtId="0" fontId="0" fillId="0" borderId="0" xfId="62" applyFont="1" applyBorder="1" applyAlignment="1">
      <alignment horizontal="left" vertical="top" wrapText="1"/>
      <protection/>
    </xf>
    <xf numFmtId="0" fontId="4" fillId="0" borderId="0" xfId="57" applyNumberFormat="1" applyFont="1" applyBorder="1" applyAlignment="1">
      <alignment horizontal="left" vertical="top" wrapText="1"/>
      <protection/>
    </xf>
    <xf numFmtId="165" fontId="4" fillId="0" borderId="0" xfId="62" applyNumberFormat="1" applyFont="1" applyBorder="1" applyAlignment="1">
      <alignment horizontal="left" vertical="top" wrapText="1"/>
      <protection/>
    </xf>
    <xf numFmtId="0" fontId="1" fillId="0" borderId="68" xfId="62" applyFont="1" applyBorder="1" applyAlignment="1">
      <alignment horizontal="left" vertical="center" wrapText="1"/>
      <protection/>
    </xf>
    <xf numFmtId="0" fontId="19" fillId="0" borderId="80" xfId="58" applyFont="1" applyBorder="1" applyAlignment="1">
      <alignment horizontal="left" vertical="center" wrapText="1"/>
      <protection/>
    </xf>
    <xf numFmtId="165" fontId="1" fillId="0" borderId="77" xfId="0" applyNumberFormat="1" applyFont="1" applyBorder="1" applyAlignment="1" applyProtection="1">
      <alignment horizontal="right" vertical="center" wrapText="1"/>
      <protection locked="0"/>
    </xf>
    <xf numFmtId="165" fontId="1" fillId="0" borderId="78" xfId="0" applyNumberFormat="1" applyFont="1" applyBorder="1" applyAlignment="1" applyProtection="1">
      <alignment horizontal="center" vertical="center" wrapText="1"/>
      <protection locked="0"/>
    </xf>
    <xf numFmtId="165" fontId="23" fillId="0" borderId="0" xfId="0" applyNumberFormat="1" applyFont="1" applyFill="1" applyBorder="1" applyAlignment="1" applyProtection="1">
      <alignment horizontal="left" vertical="center" wrapText="1"/>
      <protection hidden="1"/>
    </xf>
    <xf numFmtId="165" fontId="17" fillId="0" borderId="79" xfId="0" applyNumberFormat="1" applyFont="1" applyBorder="1" applyAlignment="1" applyProtection="1">
      <alignment horizontal="center" vertical="center"/>
      <protection locked="0"/>
    </xf>
    <xf numFmtId="165" fontId="17" fillId="0" borderId="62" xfId="0" applyNumberFormat="1" applyFont="1" applyBorder="1" applyAlignment="1" applyProtection="1">
      <alignment horizontal="center" vertical="center" wrapText="1"/>
      <protection locked="0"/>
    </xf>
    <xf numFmtId="165" fontId="17" fillId="0" borderId="63" xfId="0" applyNumberFormat="1" applyFont="1" applyBorder="1" applyAlignment="1" applyProtection="1">
      <alignment horizontal="center" vertical="center" wrapText="1"/>
      <protection locked="0"/>
    </xf>
    <xf numFmtId="0" fontId="19" fillId="0" borderId="64" xfId="58" applyFont="1" applyBorder="1" applyAlignment="1">
      <alignment horizontal="left" vertical="center" wrapText="1"/>
      <protection/>
    </xf>
    <xf numFmtId="165" fontId="1" fillId="0" borderId="65" xfId="0" applyNumberFormat="1" applyFont="1" applyBorder="1" applyAlignment="1" applyProtection="1">
      <alignment horizontal="right" vertical="center" wrapText="1"/>
      <protection locked="0"/>
    </xf>
    <xf numFmtId="165" fontId="1" fillId="0" borderId="66" xfId="0" applyNumberFormat="1" applyFont="1" applyBorder="1" applyAlignment="1" applyProtection="1">
      <alignment horizontal="center" vertical="center" wrapText="1"/>
      <protection locked="0"/>
    </xf>
    <xf numFmtId="165" fontId="1" fillId="0" borderId="65" xfId="0" applyNumberFormat="1" applyFont="1" applyBorder="1" applyAlignment="1" applyProtection="1">
      <alignment horizontal="center" vertical="center" wrapText="1"/>
      <protection locked="0"/>
    </xf>
    <xf numFmtId="0" fontId="30" fillId="0" borderId="79" xfId="58" applyFont="1" applyFill="1" applyBorder="1" applyAlignment="1">
      <alignment horizontal="left" vertical="center"/>
      <protection/>
    </xf>
    <xf numFmtId="0" fontId="30" fillId="0" borderId="87" xfId="58" applyFont="1" applyFill="1" applyBorder="1" applyAlignment="1">
      <alignment horizontal="left" vertical="center" wrapText="1"/>
      <protection/>
    </xf>
    <xf numFmtId="0" fontId="7" fillId="0" borderId="0" xfId="0" applyFont="1" applyBorder="1" applyAlignment="1">
      <alignment horizontal="left" vertical="top" wrapText="1"/>
    </xf>
    <xf numFmtId="0" fontId="19" fillId="0" borderId="67" xfId="58" applyFont="1" applyBorder="1" applyAlignment="1">
      <alignment horizontal="left" vertical="center" wrapText="1"/>
      <protection/>
    </xf>
    <xf numFmtId="165" fontId="1" fillId="0" borderId="68" xfId="0" applyNumberFormat="1" applyFont="1" applyBorder="1" applyAlignment="1" applyProtection="1">
      <alignment horizontal="right" vertical="center" wrapText="1"/>
      <protection locked="0"/>
    </xf>
    <xf numFmtId="165" fontId="1" fillId="0" borderId="69" xfId="0" applyNumberFormat="1" applyFont="1" applyBorder="1" applyAlignment="1" applyProtection="1">
      <alignment horizontal="center" vertical="center" wrapText="1"/>
      <protection locked="0"/>
    </xf>
    <xf numFmtId="165" fontId="17" fillId="0" borderId="79" xfId="0" applyNumberFormat="1" applyFont="1" applyFill="1" applyBorder="1" applyAlignment="1" applyProtection="1">
      <alignment horizontal="center" vertical="center" wrapText="1"/>
      <protection locked="0"/>
    </xf>
    <xf numFmtId="0" fontId="30" fillId="0" borderId="84" xfId="58" applyFont="1" applyFill="1" applyBorder="1" applyAlignment="1">
      <alignment horizontal="left" vertical="center"/>
      <protection/>
    </xf>
    <xf numFmtId="0" fontId="30" fillId="0" borderId="87" xfId="58" applyFont="1" applyFill="1" applyBorder="1" applyAlignment="1">
      <alignment horizontal="center" vertical="center" wrapText="1"/>
      <protection/>
    </xf>
    <xf numFmtId="0" fontId="19" fillId="0" borderId="64" xfId="58" applyFont="1" applyFill="1" applyBorder="1" applyAlignment="1">
      <alignment horizontal="left" vertical="center" wrapText="1"/>
      <protection/>
    </xf>
    <xf numFmtId="0" fontId="19" fillId="0" borderId="67" xfId="58" applyFont="1" applyFill="1" applyBorder="1" applyAlignment="1">
      <alignment horizontal="left" vertical="center" wrapText="1"/>
      <protection/>
    </xf>
    <xf numFmtId="0" fontId="30" fillId="0" borderId="64" xfId="58" applyFont="1" applyFill="1" applyBorder="1" applyAlignment="1">
      <alignment horizontal="left" vertical="center" wrapText="1"/>
      <protection/>
    </xf>
    <xf numFmtId="0" fontId="17" fillId="0" borderId="80" xfId="0" applyFont="1" applyFill="1" applyBorder="1" applyAlignment="1">
      <alignment horizontal="left" vertical="center"/>
    </xf>
    <xf numFmtId="0" fontId="30" fillId="0" borderId="79" xfId="58" applyFont="1" applyFill="1" applyBorder="1" applyAlignment="1">
      <alignment horizontal="left" vertical="center" wrapText="1"/>
      <protection/>
    </xf>
    <xf numFmtId="0" fontId="30" fillId="0" borderId="67" xfId="58" applyFont="1" applyFill="1" applyBorder="1" applyAlignment="1">
      <alignment horizontal="left" vertical="center" wrapText="1"/>
      <protection/>
    </xf>
    <xf numFmtId="0" fontId="34" fillId="0" borderId="0" xfId="58" applyFont="1" applyBorder="1" applyAlignment="1">
      <alignment horizontal="left" vertical="top" wrapText="1"/>
      <protection/>
    </xf>
    <xf numFmtId="165" fontId="7" fillId="0" borderId="0" xfId="0" applyNumberFormat="1" applyFont="1" applyFill="1" applyBorder="1" applyAlignment="1" applyProtection="1">
      <alignment horizontal="left" vertical="top" wrapText="1"/>
      <protection hidden="1"/>
    </xf>
    <xf numFmtId="165" fontId="23" fillId="0" borderId="0" xfId="0" applyNumberFormat="1" applyFont="1" applyFill="1" applyBorder="1" applyAlignment="1" applyProtection="1">
      <alignment horizontal="left" vertical="center"/>
      <protection hidden="1"/>
    </xf>
    <xf numFmtId="0" fontId="33" fillId="0" borderId="0" xfId="0" applyFont="1" applyBorder="1" applyAlignment="1">
      <alignment horizontal="left" vertical="center" wrapText="1"/>
    </xf>
    <xf numFmtId="0" fontId="17" fillId="0" borderId="164" xfId="0" applyFont="1" applyFill="1" applyBorder="1" applyAlignment="1">
      <alignment horizontal="left" vertical="center"/>
    </xf>
    <xf numFmtId="0" fontId="0" fillId="0" borderId="0" xfId="62" applyFont="1" applyBorder="1" applyAlignment="1">
      <alignment horizontal="left"/>
      <protection/>
    </xf>
    <xf numFmtId="0" fontId="17" fillId="0" borderId="65" xfId="0" applyFont="1" applyBorder="1" applyAlignment="1">
      <alignment horizontal="center" vertical="center"/>
    </xf>
    <xf numFmtId="0" fontId="8" fillId="33" borderId="0" xfId="59" applyFont="1" applyFill="1" applyBorder="1" applyAlignment="1">
      <alignment horizontal="left" vertical="top" wrapText="1"/>
      <protection/>
    </xf>
    <xf numFmtId="0" fontId="8" fillId="33" borderId="10" xfId="59" applyFont="1" applyFill="1" applyBorder="1" applyAlignment="1">
      <alignment horizontal="left" vertical="center" wrapText="1"/>
      <protection/>
    </xf>
    <xf numFmtId="0" fontId="43" fillId="5" borderId="116" xfId="0" applyFont="1" applyFill="1" applyBorder="1" applyAlignment="1">
      <alignment horizontal="center"/>
    </xf>
    <xf numFmtId="0" fontId="43" fillId="5" borderId="165" xfId="0" applyFont="1" applyFill="1" applyBorder="1" applyAlignment="1">
      <alignment horizontal="center"/>
    </xf>
    <xf numFmtId="0" fontId="43" fillId="0" borderId="129" xfId="0" applyFont="1" applyBorder="1" applyAlignment="1">
      <alignment horizontal="center"/>
    </xf>
    <xf numFmtId="0" fontId="43" fillId="0" borderId="130" xfId="0" applyFont="1" applyBorder="1" applyAlignment="1">
      <alignment horizontal="center"/>
    </xf>
    <xf numFmtId="0" fontId="43" fillId="0" borderId="140" xfId="0" applyFont="1" applyBorder="1" applyAlignment="1">
      <alignment horizontal="center"/>
    </xf>
    <xf numFmtId="0" fontId="43" fillId="5" borderId="107" xfId="0" applyFont="1" applyFill="1" applyBorder="1" applyAlignment="1">
      <alignment horizontal="center"/>
    </xf>
    <xf numFmtId="0" fontId="43" fillId="5" borderId="108" xfId="0" applyFont="1" applyFill="1" applyBorder="1" applyAlignment="1">
      <alignment horizontal="center" vertical="center"/>
    </xf>
    <xf numFmtId="0" fontId="43" fillId="5" borderId="109" xfId="0" applyFont="1" applyFill="1" applyBorder="1" applyAlignment="1">
      <alignment horizontal="center" vertical="center"/>
    </xf>
    <xf numFmtId="0" fontId="42" fillId="0" borderId="166" xfId="0" applyFont="1" applyBorder="1" applyAlignment="1">
      <alignment horizontal="center"/>
    </xf>
    <xf numFmtId="0" fontId="41" fillId="0" borderId="137" xfId="0" applyFont="1" applyBorder="1" applyAlignment="1">
      <alignment/>
    </xf>
    <xf numFmtId="0" fontId="40" fillId="0" borderId="137" xfId="0" applyFont="1" applyBorder="1" applyAlignment="1">
      <alignment/>
    </xf>
    <xf numFmtId="0" fontId="40" fillId="0" borderId="167" xfId="0" applyFont="1" applyBorder="1" applyAlignment="1">
      <alignment/>
    </xf>
    <xf numFmtId="0" fontId="43" fillId="0" borderId="144" xfId="0" applyFont="1" applyBorder="1" applyAlignment="1">
      <alignment horizontal="center"/>
    </xf>
    <xf numFmtId="0" fontId="40" fillId="0" borderId="139" xfId="0" applyFont="1" applyBorder="1" applyAlignment="1">
      <alignment/>
    </xf>
    <xf numFmtId="0" fontId="40" fillId="0" borderId="148" xfId="0" applyFont="1" applyBorder="1" applyAlignment="1">
      <alignment/>
    </xf>
    <xf numFmtId="0" fontId="43" fillId="5" borderId="129" xfId="59" applyFont="1" applyFill="1" applyBorder="1" applyAlignment="1" applyProtection="1">
      <alignment horizontal="left" vertical="center" wrapText="1"/>
      <protection/>
    </xf>
    <xf numFmtId="0" fontId="43" fillId="5" borderId="130" xfId="59" applyFont="1" applyFill="1" applyBorder="1" applyAlignment="1" applyProtection="1">
      <alignment horizontal="left" vertical="center" wrapText="1"/>
      <protection/>
    </xf>
    <xf numFmtId="0" fontId="43" fillId="5" borderId="137" xfId="59" applyFont="1" applyFill="1" applyBorder="1" applyAlignment="1" applyProtection="1">
      <alignment horizontal="left" vertical="center" wrapText="1"/>
      <protection/>
    </xf>
    <xf numFmtId="0" fontId="0" fillId="5" borderId="167" xfId="0" applyFont="1" applyFill="1" applyBorder="1" applyAlignment="1">
      <alignment horizontal="left"/>
    </xf>
    <xf numFmtId="4" fontId="43" fillId="5" borderId="144" xfId="59" applyNumberFormat="1" applyFont="1" applyFill="1" applyBorder="1" applyAlignment="1" applyProtection="1">
      <alignment horizontal="left" vertical="center" wrapText="1"/>
      <protection/>
    </xf>
    <xf numFmtId="4" fontId="43" fillId="5" borderId="139" xfId="59" applyNumberFormat="1" applyFont="1" applyFill="1" applyBorder="1" applyAlignment="1" applyProtection="1">
      <alignment horizontal="left" vertical="center" wrapText="1"/>
      <protection/>
    </xf>
    <xf numFmtId="4" fontId="43" fillId="5" borderId="0" xfId="59" applyNumberFormat="1" applyFont="1" applyFill="1" applyBorder="1" applyAlignment="1" applyProtection="1">
      <alignment horizontal="left" vertical="center" wrapText="1"/>
      <protection/>
    </xf>
    <xf numFmtId="0" fontId="0" fillId="5" borderId="168" xfId="0" applyFont="1" applyFill="1" applyBorder="1" applyAlignment="1">
      <alignment horizontal="left"/>
    </xf>
    <xf numFmtId="4" fontId="43" fillId="5" borderId="166" xfId="59" applyNumberFormat="1" applyFont="1" applyFill="1" applyBorder="1" applyAlignment="1" applyProtection="1">
      <alignment horizontal="left" vertical="center" wrapText="1"/>
      <protection/>
    </xf>
    <xf numFmtId="4" fontId="43" fillId="5" borderId="137" xfId="59" applyNumberFormat="1" applyFont="1" applyFill="1" applyBorder="1" applyAlignment="1" applyProtection="1">
      <alignment horizontal="left" vertical="center" wrapText="1"/>
      <protection/>
    </xf>
    <xf numFmtId="0" fontId="43" fillId="5" borderId="138" xfId="0" applyFont="1" applyFill="1" applyBorder="1" applyAlignment="1">
      <alignment horizontal="center" vertical="center"/>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Nota Nr 1" xfId="52"/>
    <cellStyle name="Normal_Nota Nr 2" xfId="53"/>
    <cellStyle name="Normal_Nota Nr 4" xfId="54"/>
    <cellStyle name="Normal_Nota Nr 5" xfId="55"/>
    <cellStyle name="Normal_Nota Nr 7" xfId="56"/>
    <cellStyle name="Normal_SHEET" xfId="57"/>
    <cellStyle name="Normalny 2" xfId="58"/>
    <cellStyle name="Normalny_bilans_przekształceń" xfId="59"/>
    <cellStyle name="Normalny_Nota Nr 15" xfId="60"/>
    <cellStyle name="Normalny_Nota Nr 6_1" xfId="61"/>
    <cellStyle name="Normalny_sprawozdanie wzór 2002" xfId="62"/>
    <cellStyle name="Obliczenia" xfId="63"/>
    <cellStyle name="Followed Hyperlink" xfId="64"/>
    <cellStyle name="Percent" xfId="65"/>
    <cellStyle name="Suma" xfId="66"/>
    <cellStyle name="Tekst objaśnienia" xfId="67"/>
    <cellStyle name="Tekst ostrzeżenia" xfId="68"/>
    <cellStyle name="Tytuł" xfId="69"/>
    <cellStyle name="Uwaga" xfId="70"/>
    <cellStyle name="Currency" xfId="71"/>
    <cellStyle name="Currency [0]" xfId="72"/>
    <cellStyle name="Zły" xfId="73"/>
  </cellStyles>
  <dxfs count="9">
    <dxf>
      <font>
        <b val="0"/>
        <sz val="12"/>
        <color indexed="10"/>
      </font>
    </dxf>
    <dxf>
      <font>
        <b val="0"/>
        <sz val="12"/>
        <color indexed="10"/>
      </font>
    </dxf>
    <dxf>
      <font>
        <b val="0"/>
        <sz val="12"/>
        <color indexed="10"/>
      </font>
    </dxf>
    <dxf>
      <font>
        <b val="0"/>
        <sz val="12"/>
        <color indexed="10"/>
      </font>
    </dxf>
    <dxf>
      <font>
        <b val="0"/>
        <sz val="12"/>
        <color indexed="10"/>
      </font>
    </dxf>
    <dxf>
      <font>
        <b val="0"/>
        <sz val="12"/>
      </font>
    </dxf>
    <dxf>
      <font>
        <b val="0"/>
        <sz val="12"/>
      </font>
    </dxf>
    <dxf>
      <font>
        <b val="0"/>
        <sz val="12"/>
      </font>
    </dxf>
    <dxf>
      <font>
        <b val="0"/>
        <sz val="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9C9FF"/>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F0F0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9F9FFF"/>
      <rgbColor rgb="0000CCFF"/>
      <rgbColor rgb="00CCFFFF"/>
      <rgbColor rgb="00CCFFCC"/>
      <rgbColor rgb="00FFFF99"/>
      <rgbColor rgb="00A6CAF0"/>
      <rgbColor rgb="00CC9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Module2"/>
  <dimension ref="A1:A1"/>
  <sheetViews>
    <sheetView showGridLines="0" view="pageBreakPreview" zoomScaleSheetLayoutView="100" zoomScalePageLayoutView="0" workbookViewId="0" topLeftCell="A1">
      <selection activeCell="A1" sqref="A1"/>
    </sheetView>
  </sheetViews>
  <sheetFormatPr defaultColWidth="9.6640625" defaultRowHeight="15"/>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Roman,Normalny"&amp;A</oddHeader>
    <oddFooter>&amp;C&amp;"Times New Roman,Normalny"Strona &amp;P</oddFooter>
  </headerFooter>
</worksheet>
</file>

<file path=xl/worksheets/sheet10.xml><?xml version="1.0" encoding="utf-8"?>
<worksheet xmlns="http://schemas.openxmlformats.org/spreadsheetml/2006/main" xmlns:r="http://schemas.openxmlformats.org/officeDocument/2006/relationships">
  <sheetPr codeName="noty pasywa">
    <tabColor indexed="43"/>
    <pageSetUpPr fitToPage="1"/>
  </sheetPr>
  <dimension ref="A1:N199"/>
  <sheetViews>
    <sheetView showGridLines="0" view="pageBreakPreview" zoomScale="90" zoomScaleNormal="90" zoomScaleSheetLayoutView="90" zoomScalePageLayoutView="0" workbookViewId="0" topLeftCell="A34">
      <selection activeCell="F57" sqref="F57"/>
    </sheetView>
  </sheetViews>
  <sheetFormatPr defaultColWidth="8.88671875" defaultRowHeight="15" outlineLevelRow="1"/>
  <cols>
    <col min="1" max="1" width="4.3359375" style="0" customWidth="1"/>
    <col min="2" max="8" width="13.5546875" style="0" customWidth="1"/>
    <col min="9" max="9" width="3.3359375" style="0" customWidth="1"/>
    <col min="10" max="13" width="14.10546875" style="414" customWidth="1"/>
    <col min="14" max="14" width="13.99609375" style="414" customWidth="1"/>
    <col min="15" max="16384" width="8.88671875" style="414" customWidth="1"/>
  </cols>
  <sheetData>
    <row r="1" spans="1:2" ht="15">
      <c r="A1" s="1165" t="e">
        <f>#REF!</f>
        <v>#REF!</v>
      </c>
      <c r="B1" s="1165"/>
    </row>
    <row r="2" spans="1:8" ht="15">
      <c r="A2" s="277" t="e">
        <f>#REF!</f>
        <v>#REF!</v>
      </c>
      <c r="B2" s="277"/>
      <c r="C2" s="415"/>
      <c r="D2" s="415"/>
      <c r="E2" s="415"/>
      <c r="F2" s="415"/>
      <c r="G2" s="415"/>
      <c r="H2" s="415"/>
    </row>
    <row r="5" spans="1:8" s="276" customFormat="1" ht="15">
      <c r="A5" s="1178" t="e">
        <f>CONCATENATE("Nota nr ",#REF!,": ",#REF!)</f>
        <v>#REF!</v>
      </c>
      <c r="B5" s="1178"/>
      <c r="C5" s="1178"/>
      <c r="D5" s="1178"/>
      <c r="E5" s="1178"/>
      <c r="F5" s="1178"/>
      <c r="G5" s="1178"/>
      <c r="H5" s="282"/>
    </row>
    <row r="6" spans="1:8" s="276" customFormat="1" ht="15">
      <c r="A6" s="282"/>
      <c r="B6" s="282"/>
      <c r="C6" s="282"/>
      <c r="D6" s="282"/>
      <c r="E6" s="282"/>
      <c r="F6" s="282"/>
      <c r="G6" s="282"/>
      <c r="H6" s="282"/>
    </row>
    <row r="7" spans="1:8" s="276" customFormat="1" ht="31.5" customHeight="1">
      <c r="A7" s="1239" t="s">
        <v>313</v>
      </c>
      <c r="B7" s="1239"/>
      <c r="C7" s="472" t="s">
        <v>314</v>
      </c>
      <c r="D7" s="473" t="s">
        <v>315</v>
      </c>
      <c r="E7" s="473" t="s">
        <v>316</v>
      </c>
      <c r="F7" s="473" t="s">
        <v>317</v>
      </c>
      <c r="G7" s="474" t="s">
        <v>318</v>
      </c>
      <c r="H7" s="475"/>
    </row>
    <row r="8" spans="1:8" s="276" customFormat="1" ht="15" customHeight="1">
      <c r="A8" s="1240" t="s">
        <v>319</v>
      </c>
      <c r="B8" s="1240"/>
      <c r="C8" s="476" t="s">
        <v>320</v>
      </c>
      <c r="D8" s="477">
        <v>3450000</v>
      </c>
      <c r="E8" s="477">
        <v>0.2</v>
      </c>
      <c r="F8" s="477">
        <f aca="true" t="shared" si="0" ref="F8:F13">D8*E8</f>
        <v>690000</v>
      </c>
      <c r="G8" s="478">
        <f aca="true" t="shared" si="1" ref="G8:G13">IF(F8&gt;0,F8/$F$14,"")</f>
        <v>0.345</v>
      </c>
      <c r="H8" s="479"/>
    </row>
    <row r="9" spans="1:8" s="286" customFormat="1" ht="15" customHeight="1">
      <c r="A9" s="1238" t="s">
        <v>321</v>
      </c>
      <c r="B9" s="1238"/>
      <c r="C9" s="480" t="s">
        <v>320</v>
      </c>
      <c r="D9" s="481">
        <v>3231943</v>
      </c>
      <c r="E9" s="477">
        <v>0.2</v>
      </c>
      <c r="F9" s="477">
        <f t="shared" si="0"/>
        <v>646388.6</v>
      </c>
      <c r="G9" s="478">
        <f t="shared" si="1"/>
        <v>0.3232</v>
      </c>
      <c r="H9" s="482"/>
    </row>
    <row r="10" spans="1:8" s="286" customFormat="1" ht="15" customHeight="1">
      <c r="A10" s="1238" t="s">
        <v>597</v>
      </c>
      <c r="B10" s="1238"/>
      <c r="C10" s="480" t="s">
        <v>320</v>
      </c>
      <c r="D10" s="481">
        <v>996000</v>
      </c>
      <c r="E10" s="477">
        <v>0.2</v>
      </c>
      <c r="F10" s="477">
        <f t="shared" si="0"/>
        <v>199200</v>
      </c>
      <c r="G10" s="478">
        <f t="shared" si="1"/>
        <v>0.0996</v>
      </c>
      <c r="H10" s="482"/>
    </row>
    <row r="11" spans="1:8" s="286" customFormat="1" ht="15" customHeight="1">
      <c r="A11" s="1238" t="s">
        <v>322</v>
      </c>
      <c r="B11" s="1238"/>
      <c r="C11" s="480" t="s">
        <v>320</v>
      </c>
      <c r="D11" s="481">
        <v>2322057</v>
      </c>
      <c r="E11" s="477">
        <v>0.2</v>
      </c>
      <c r="F11" s="477">
        <f t="shared" si="0"/>
        <v>464411.4</v>
      </c>
      <c r="G11" s="478">
        <f t="shared" si="1"/>
        <v>0.2322</v>
      </c>
      <c r="H11" s="482"/>
    </row>
    <row r="12" spans="1:8" s="286" customFormat="1" ht="15" customHeight="1">
      <c r="A12" s="1238"/>
      <c r="B12" s="1238"/>
      <c r="C12" s="480"/>
      <c r="D12" s="481"/>
      <c r="E12" s="477"/>
      <c r="F12" s="477">
        <f t="shared" si="0"/>
        <v>0</v>
      </c>
      <c r="G12" s="478">
        <f t="shared" si="1"/>
      </c>
      <c r="H12" s="482"/>
    </row>
    <row r="13" spans="1:11" s="286" customFormat="1" ht="15" customHeight="1">
      <c r="A13" s="1238"/>
      <c r="B13" s="1238"/>
      <c r="C13" s="480"/>
      <c r="D13" s="481"/>
      <c r="E13" s="477"/>
      <c r="F13" s="477">
        <f t="shared" si="0"/>
        <v>0</v>
      </c>
      <c r="G13" s="478">
        <f t="shared" si="1"/>
      </c>
      <c r="H13" s="482"/>
      <c r="J13" s="339" t="s">
        <v>887</v>
      </c>
      <c r="K13" s="341"/>
    </row>
    <row r="14" spans="1:11" s="286" customFormat="1" ht="12.75" customHeight="1">
      <c r="A14" s="1242" t="s">
        <v>899</v>
      </c>
      <c r="B14" s="1242"/>
      <c r="C14" s="483"/>
      <c r="D14" s="484">
        <f>SUM(D8:D13)</f>
        <v>10000000</v>
      </c>
      <c r="E14" s="484"/>
      <c r="F14" s="484">
        <f>SUM(F8:F13)</f>
        <v>2000000</v>
      </c>
      <c r="G14" s="485">
        <f>SUM(G8:G13)</f>
        <v>1</v>
      </c>
      <c r="H14" s="482"/>
      <c r="J14" s="441"/>
      <c r="K14" s="486" t="e">
        <f>'noty akt obrot'!A9</f>
        <v>#REF!</v>
      </c>
    </row>
    <row r="15" spans="1:11" s="286" customFormat="1" ht="15">
      <c r="A15" s="487"/>
      <c r="B15" s="487"/>
      <c r="C15" s="487"/>
      <c r="D15" s="488"/>
      <c r="E15" s="487"/>
      <c r="F15" s="487"/>
      <c r="G15" s="487"/>
      <c r="H15" s="487"/>
      <c r="J15" s="328" t="s">
        <v>268</v>
      </c>
      <c r="K15" s="411" t="e">
        <f>#REF!</f>
        <v>#REF!</v>
      </c>
    </row>
    <row r="16" spans="2:11" s="286" customFormat="1" ht="15">
      <c r="B16" s="3"/>
      <c r="C16" s="3"/>
      <c r="D16" s="3"/>
      <c r="E16" s="3"/>
      <c r="F16" s="3"/>
      <c r="G16" s="3"/>
      <c r="H16" s="3"/>
      <c r="I16" s="3"/>
      <c r="J16" s="346" t="s">
        <v>891</v>
      </c>
      <c r="K16" s="412" t="e">
        <f>F14-K15</f>
        <v>#REF!</v>
      </c>
    </row>
    <row r="17" spans="1:8" s="286" customFormat="1" ht="37.5" customHeight="1" outlineLevel="1">
      <c r="A17" s="1178" t="e">
        <f>CONCATENATE("Nota nr ",#REF!,": ",#REF!)</f>
        <v>#REF!</v>
      </c>
      <c r="B17" s="1178"/>
      <c r="C17" s="1178"/>
      <c r="D17" s="1178"/>
      <c r="E17" s="1178"/>
      <c r="F17" s="1178"/>
      <c r="G17" s="489"/>
      <c r="H17" s="490"/>
    </row>
    <row r="18" spans="1:8" s="286" customFormat="1" ht="15" outlineLevel="1">
      <c r="A18" s="282"/>
      <c r="B18" s="282"/>
      <c r="C18" s="282"/>
      <c r="D18" s="282"/>
      <c r="E18" s="282"/>
      <c r="F18" s="282"/>
      <c r="G18" s="282"/>
      <c r="H18" s="282"/>
    </row>
    <row r="19" spans="1:10" s="494" customFormat="1" ht="26.25" customHeight="1" outlineLevel="1">
      <c r="A19" s="1243" t="s">
        <v>651</v>
      </c>
      <c r="B19" s="1243"/>
      <c r="C19" s="1243"/>
      <c r="D19" s="1243"/>
      <c r="E19" s="491" t="e">
        <f>CONCATENATE("Stan na ",#REF!)</f>
        <v>#REF!</v>
      </c>
      <c r="F19" s="492" t="e">
        <f>CONCATENATE("Stan na ",#REF!)</f>
        <v>#REF!</v>
      </c>
      <c r="G19" s="493"/>
      <c r="H19" s="493"/>
      <c r="I19" s="493"/>
      <c r="J19" s="493"/>
    </row>
    <row r="20" spans="1:10" s="276" customFormat="1" ht="12.75" customHeight="1" outlineLevel="1">
      <c r="A20" s="495" t="s">
        <v>800</v>
      </c>
      <c r="B20" s="1244" t="s">
        <v>826</v>
      </c>
      <c r="C20" s="1244"/>
      <c r="D20" s="1244"/>
      <c r="E20" s="496">
        <v>5987793.73</v>
      </c>
      <c r="F20" s="497">
        <f>E30</f>
        <v>7457567.83</v>
      </c>
      <c r="G20" s="498"/>
      <c r="H20" s="498"/>
      <c r="I20" s="498"/>
      <c r="J20" s="499"/>
    </row>
    <row r="21" spans="1:10" s="276" customFormat="1" ht="12.75" customHeight="1" outlineLevel="1">
      <c r="A21" s="500" t="s">
        <v>802</v>
      </c>
      <c r="B21" s="1241" t="s">
        <v>828</v>
      </c>
      <c r="C21" s="1241"/>
      <c r="D21" s="1241"/>
      <c r="E21" s="501">
        <f>E22-E26</f>
        <v>1469774.1</v>
      </c>
      <c r="F21" s="502">
        <f>F22-F26</f>
        <v>0</v>
      </c>
      <c r="G21" s="498"/>
      <c r="H21" s="498"/>
      <c r="I21" s="498"/>
      <c r="J21" s="499"/>
    </row>
    <row r="22" spans="1:10" s="276" customFormat="1" ht="12.75" customHeight="1" outlineLevel="1">
      <c r="A22" s="500" t="s">
        <v>755</v>
      </c>
      <c r="B22" s="1241" t="s">
        <v>804</v>
      </c>
      <c r="C22" s="1241"/>
      <c r="D22" s="1241"/>
      <c r="E22" s="501">
        <f>SUM(E23:E25)</f>
        <v>1469774.1</v>
      </c>
      <c r="F22" s="502">
        <f>SUM(F23:F25)</f>
        <v>0</v>
      </c>
      <c r="G22" s="498"/>
      <c r="H22" s="498"/>
      <c r="I22" s="498"/>
      <c r="J22" s="499"/>
    </row>
    <row r="23" spans="1:10" s="276" customFormat="1" ht="12.75" customHeight="1" outlineLevel="1">
      <c r="A23" s="500"/>
      <c r="B23" s="1241" t="s">
        <v>323</v>
      </c>
      <c r="C23" s="1241"/>
      <c r="D23" s="1241"/>
      <c r="E23" s="503">
        <v>1469774.1</v>
      </c>
      <c r="F23" s="504"/>
      <c r="G23" s="498"/>
      <c r="H23" s="498"/>
      <c r="I23" s="498"/>
      <c r="J23" s="499"/>
    </row>
    <row r="24" spans="1:10" s="276" customFormat="1" ht="12.75" customHeight="1" outlineLevel="1">
      <c r="A24" s="500"/>
      <c r="B24" s="1241" t="s">
        <v>324</v>
      </c>
      <c r="C24" s="1241"/>
      <c r="D24" s="1241"/>
      <c r="E24" s="503"/>
      <c r="F24" s="504"/>
      <c r="G24" s="498"/>
      <c r="H24" s="498"/>
      <c r="I24" s="498"/>
      <c r="J24" s="499"/>
    </row>
    <row r="25" spans="1:10" s="276" customFormat="1" ht="12.75" customHeight="1" outlineLevel="1">
      <c r="A25" s="500"/>
      <c r="B25" s="1241" t="s">
        <v>815</v>
      </c>
      <c r="C25" s="1241"/>
      <c r="D25" s="1241"/>
      <c r="E25" s="503"/>
      <c r="F25" s="504"/>
      <c r="G25" s="498"/>
      <c r="H25" s="498"/>
      <c r="I25" s="498"/>
      <c r="J25" s="499"/>
    </row>
    <row r="26" spans="1:10" s="276" customFormat="1" ht="12.75" customHeight="1" outlineLevel="1">
      <c r="A26" s="500" t="s">
        <v>757</v>
      </c>
      <c r="B26" s="1241" t="s">
        <v>807</v>
      </c>
      <c r="C26" s="1241"/>
      <c r="D26" s="1241"/>
      <c r="E26" s="501">
        <f>SUM(E27:E29)</f>
        <v>0</v>
      </c>
      <c r="F26" s="502">
        <f>SUM(F27:F29)</f>
        <v>0</v>
      </c>
      <c r="G26" s="498"/>
      <c r="H26" s="498"/>
      <c r="I26" s="498"/>
      <c r="J26" s="499"/>
    </row>
    <row r="27" spans="1:12" s="276" customFormat="1" ht="12.75" customHeight="1" outlineLevel="1">
      <c r="A27" s="500"/>
      <c r="B27" s="1241" t="s">
        <v>324</v>
      </c>
      <c r="C27" s="1241"/>
      <c r="D27" s="1241"/>
      <c r="E27" s="503"/>
      <c r="F27" s="504"/>
      <c r="G27" s="498"/>
      <c r="H27" s="498"/>
      <c r="I27" s="498"/>
      <c r="J27" s="339" t="s">
        <v>887</v>
      </c>
      <c r="K27" s="505"/>
      <c r="L27" s="506"/>
    </row>
    <row r="28" spans="1:12" s="276" customFormat="1" ht="12.75" customHeight="1" outlineLevel="1">
      <c r="A28" s="500"/>
      <c r="B28" s="1241" t="s">
        <v>324</v>
      </c>
      <c r="C28" s="1241"/>
      <c r="D28" s="1241"/>
      <c r="E28" s="503"/>
      <c r="F28" s="504"/>
      <c r="G28" s="498"/>
      <c r="H28" s="498"/>
      <c r="I28" s="498"/>
      <c r="J28" s="507"/>
      <c r="K28" s="508" t="e">
        <f>'noty akt obrot'!A8</f>
        <v>#REF!</v>
      </c>
      <c r="L28" s="508" t="e">
        <f>K14</f>
        <v>#REF!</v>
      </c>
    </row>
    <row r="29" spans="1:12" s="276" customFormat="1" ht="12.75" customHeight="1" outlineLevel="1">
      <c r="A29" s="500"/>
      <c r="B29" s="1241" t="s">
        <v>815</v>
      </c>
      <c r="C29" s="1241"/>
      <c r="D29" s="1241"/>
      <c r="E29" s="503"/>
      <c r="F29" s="504"/>
      <c r="G29" s="498"/>
      <c r="H29" s="498"/>
      <c r="I29" s="498"/>
      <c r="J29" s="328" t="s">
        <v>268</v>
      </c>
      <c r="K29" s="376" t="e">
        <f>#REF!</f>
        <v>#REF!</v>
      </c>
      <c r="L29" s="411" t="e">
        <f>#REF!</f>
        <v>#REF!</v>
      </c>
    </row>
    <row r="30" spans="1:12" s="276" customFormat="1" ht="12.75" customHeight="1" outlineLevel="1">
      <c r="A30" s="509" t="s">
        <v>809</v>
      </c>
      <c r="B30" s="1245" t="s">
        <v>834</v>
      </c>
      <c r="C30" s="1245"/>
      <c r="D30" s="1245"/>
      <c r="E30" s="510">
        <f>E20+E21</f>
        <v>7457567.83</v>
      </c>
      <c r="F30" s="511">
        <f>F20+F21</f>
        <v>7457567.83</v>
      </c>
      <c r="G30" s="498"/>
      <c r="H30" s="498"/>
      <c r="I30" s="498"/>
      <c r="J30" s="512" t="s">
        <v>891</v>
      </c>
      <c r="K30" s="513" t="e">
        <f>K29-E30</f>
        <v>#REF!</v>
      </c>
      <c r="L30" s="514" t="e">
        <f>L29-F30</f>
        <v>#REF!</v>
      </c>
    </row>
    <row r="31" spans="1:9" s="276" customFormat="1" ht="12.75" outlineLevel="1">
      <c r="A31" s="515"/>
      <c r="B31" s="515"/>
      <c r="C31" s="515"/>
      <c r="D31" s="515"/>
      <c r="E31" s="516"/>
      <c r="F31" s="515"/>
      <c r="G31" s="515"/>
      <c r="H31" s="515"/>
      <c r="I31" s="402"/>
    </row>
    <row r="32" spans="1:9" s="276" customFormat="1" ht="26.25" customHeight="1" outlineLevel="1">
      <c r="A32" s="1179" t="s">
        <v>651</v>
      </c>
      <c r="B32" s="1179"/>
      <c r="C32" s="1179"/>
      <c r="D32" s="1179"/>
      <c r="E32" s="457" t="e">
        <f>CONCATENATE("Stan na ",#REF!)</f>
        <v>#REF!</v>
      </c>
      <c r="F32" s="458" t="e">
        <f>CONCATENATE("Stan na ",#REF!)</f>
        <v>#REF!</v>
      </c>
      <c r="G32" s="3"/>
      <c r="H32" s="3"/>
      <c r="I32" s="3"/>
    </row>
    <row r="33" spans="1:10" s="276" customFormat="1" ht="26.25" customHeight="1" outlineLevel="1">
      <c r="A33" s="495" t="s">
        <v>800</v>
      </c>
      <c r="B33" s="1244" t="s">
        <v>843</v>
      </c>
      <c r="C33" s="1244"/>
      <c r="D33" s="1244"/>
      <c r="E33" s="496"/>
      <c r="F33" s="497">
        <f>E43</f>
        <v>0</v>
      </c>
      <c r="G33" s="3"/>
      <c r="H33" s="3"/>
      <c r="I33" s="3"/>
      <c r="J33" s="4"/>
    </row>
    <row r="34" spans="1:10" s="276" customFormat="1" ht="12.75" customHeight="1" outlineLevel="1">
      <c r="A34" s="500" t="s">
        <v>802</v>
      </c>
      <c r="B34" s="1241" t="s">
        <v>325</v>
      </c>
      <c r="C34" s="1241"/>
      <c r="D34" s="1241"/>
      <c r="E34" s="501">
        <f>E35-E39</f>
        <v>0</v>
      </c>
      <c r="F34" s="502">
        <f>F35-F39</f>
        <v>0</v>
      </c>
      <c r="G34" s="3"/>
      <c r="H34" s="3"/>
      <c r="I34" s="3"/>
      <c r="J34" s="4"/>
    </row>
    <row r="35" spans="1:10" s="276" customFormat="1" ht="12.75" customHeight="1" outlineLevel="1">
      <c r="A35" s="500" t="s">
        <v>755</v>
      </c>
      <c r="B35" s="1241" t="s">
        <v>804</v>
      </c>
      <c r="C35" s="1241"/>
      <c r="D35" s="1241"/>
      <c r="E35" s="501">
        <f>SUM(E36:E38)</f>
        <v>0</v>
      </c>
      <c r="F35" s="502">
        <f>SUM(F36:F38)</f>
        <v>0</v>
      </c>
      <c r="G35" s="498"/>
      <c r="H35" s="498"/>
      <c r="I35" s="498"/>
      <c r="J35" s="499"/>
    </row>
    <row r="36" spans="1:10" s="276" customFormat="1" ht="12.75" customHeight="1" outlineLevel="1">
      <c r="A36" s="500"/>
      <c r="B36" s="1241" t="s">
        <v>324</v>
      </c>
      <c r="C36" s="1241"/>
      <c r="D36" s="1241"/>
      <c r="E36" s="503"/>
      <c r="F36" s="504"/>
      <c r="G36" s="517"/>
      <c r="H36" s="517"/>
      <c r="I36" s="517"/>
      <c r="J36" s="518"/>
    </row>
    <row r="37" spans="1:10" s="276" customFormat="1" ht="12.75" customHeight="1" outlineLevel="1">
      <c r="A37" s="500"/>
      <c r="B37" s="1241" t="s">
        <v>324</v>
      </c>
      <c r="C37" s="1241"/>
      <c r="D37" s="1241"/>
      <c r="E37" s="503"/>
      <c r="F37" s="504"/>
      <c r="G37" s="517"/>
      <c r="H37" s="517"/>
      <c r="I37" s="517"/>
      <c r="J37" s="518"/>
    </row>
    <row r="38" spans="1:10" s="276" customFormat="1" ht="12.75" customHeight="1" outlineLevel="1">
      <c r="A38" s="500"/>
      <c r="B38" s="1241" t="s">
        <v>815</v>
      </c>
      <c r="C38" s="1241"/>
      <c r="D38" s="1241"/>
      <c r="E38" s="503"/>
      <c r="F38" s="504"/>
      <c r="G38" s="517"/>
      <c r="H38" s="517"/>
      <c r="I38" s="517"/>
      <c r="J38" s="518"/>
    </row>
    <row r="39" spans="1:10" s="276" customFormat="1" ht="12.75" customHeight="1" outlineLevel="1">
      <c r="A39" s="500" t="s">
        <v>757</v>
      </c>
      <c r="B39" s="1241" t="s">
        <v>807</v>
      </c>
      <c r="C39" s="1241"/>
      <c r="D39" s="1241"/>
      <c r="E39" s="501">
        <f>SUM(E40:E42)</f>
        <v>0</v>
      </c>
      <c r="F39" s="502">
        <f>SUM(F40:F42)</f>
        <v>0</v>
      </c>
      <c r="G39" s="498"/>
      <c r="H39" s="498"/>
      <c r="I39" s="498"/>
      <c r="J39" s="499"/>
    </row>
    <row r="40" spans="1:10" s="276" customFormat="1" ht="12.75" customHeight="1" outlineLevel="1">
      <c r="A40" s="500"/>
      <c r="B40" s="1241" t="s">
        <v>324</v>
      </c>
      <c r="C40" s="1241"/>
      <c r="D40" s="1241"/>
      <c r="E40" s="503"/>
      <c r="F40" s="504"/>
      <c r="G40" s="3"/>
      <c r="H40" s="3"/>
      <c r="I40" s="3"/>
      <c r="J40" s="4"/>
    </row>
    <row r="41" spans="1:12" s="276" customFormat="1" ht="12.75" customHeight="1" outlineLevel="1">
      <c r="A41" s="500"/>
      <c r="B41" s="1241" t="s">
        <v>324</v>
      </c>
      <c r="C41" s="1241"/>
      <c r="D41" s="1241"/>
      <c r="E41" s="503"/>
      <c r="F41" s="504"/>
      <c r="G41" s="3"/>
      <c r="H41" s="3"/>
      <c r="I41" s="3"/>
      <c r="J41" s="339" t="s">
        <v>887</v>
      </c>
      <c r="K41" s="340"/>
      <c r="L41" s="341"/>
    </row>
    <row r="42" spans="1:12" s="276" customFormat="1" ht="12.75" customHeight="1" outlineLevel="1">
      <c r="A42" s="500"/>
      <c r="B42" s="1241" t="s">
        <v>815</v>
      </c>
      <c r="C42" s="1241"/>
      <c r="D42" s="1241"/>
      <c r="E42" s="503"/>
      <c r="F42" s="504"/>
      <c r="G42" s="3"/>
      <c r="H42" s="3"/>
      <c r="I42" s="3"/>
      <c r="J42" s="507"/>
      <c r="K42" s="376" t="e">
        <f>K28</f>
        <v>#REF!</v>
      </c>
      <c r="L42" s="376" t="e">
        <f>L28</f>
        <v>#REF!</v>
      </c>
    </row>
    <row r="43" spans="1:12" s="276" customFormat="1" ht="26.25" customHeight="1" outlineLevel="1">
      <c r="A43" s="509" t="s">
        <v>809</v>
      </c>
      <c r="B43" s="1248" t="s">
        <v>847</v>
      </c>
      <c r="C43" s="1248"/>
      <c r="D43" s="1248"/>
      <c r="E43" s="510">
        <f>E33+E34</f>
        <v>0</v>
      </c>
      <c r="F43" s="511">
        <f>F33+F34</f>
        <v>0</v>
      </c>
      <c r="G43" s="3"/>
      <c r="H43" s="3"/>
      <c r="I43" s="3"/>
      <c r="J43" s="328" t="s">
        <v>268</v>
      </c>
      <c r="K43" s="376" t="e">
        <f>#REF!</f>
        <v>#REF!</v>
      </c>
      <c r="L43" s="376" t="e">
        <f>#REF!</f>
        <v>#REF!</v>
      </c>
    </row>
    <row r="44" spans="10:12" s="276" customFormat="1" ht="12.75" outlineLevel="1">
      <c r="J44" s="346" t="s">
        <v>891</v>
      </c>
      <c r="K44" s="378" t="e">
        <f>E43-K43</f>
        <v>#REF!</v>
      </c>
      <c r="L44" s="378" t="e">
        <f>F43-L43</f>
        <v>#REF!</v>
      </c>
    </row>
    <row r="45" s="276" customFormat="1" ht="12.75"/>
    <row r="46" spans="1:8" s="276" customFormat="1" ht="15">
      <c r="A46" s="1178" t="e">
        <f>CONCATENATE("Nota nr ",#REF!,": ",#REF!)</f>
        <v>#REF!</v>
      </c>
      <c r="B46" s="1178"/>
      <c r="C46" s="1178"/>
      <c r="D46" s="1178"/>
      <c r="E46" s="1178"/>
      <c r="F46" s="1178"/>
      <c r="G46" s="1178"/>
      <c r="H46" s="282"/>
    </row>
    <row r="47" spans="1:8" s="276" customFormat="1" ht="15">
      <c r="A47" s="282"/>
      <c r="B47" s="282"/>
      <c r="C47" s="282"/>
      <c r="D47" s="282"/>
      <c r="E47" s="282"/>
      <c r="F47" s="282"/>
      <c r="G47" s="282"/>
      <c r="H47" s="282"/>
    </row>
    <row r="48" spans="1:10" s="276" customFormat="1" ht="12.75" customHeight="1">
      <c r="A48" s="1249" t="s">
        <v>651</v>
      </c>
      <c r="B48" s="1249"/>
      <c r="C48" s="1249"/>
      <c r="D48" s="1249"/>
      <c r="E48" s="1249"/>
      <c r="F48" s="519" t="s">
        <v>326</v>
      </c>
      <c r="G48" s="520"/>
      <c r="H48" s="520"/>
      <c r="I48" s="520"/>
      <c r="J48" s="521"/>
    </row>
    <row r="49" spans="1:10" s="276" customFormat="1" ht="12.75" customHeight="1">
      <c r="A49" s="522" t="s">
        <v>327</v>
      </c>
      <c r="B49" s="1250" t="s">
        <v>328</v>
      </c>
      <c r="C49" s="1250"/>
      <c r="D49" s="1250"/>
      <c r="E49" s="1250"/>
      <c r="F49" s="523" t="e">
        <f>#REF!</f>
        <v>#REF!</v>
      </c>
      <c r="G49" s="520"/>
      <c r="H49" s="520"/>
      <c r="I49" s="520"/>
      <c r="J49" s="521"/>
    </row>
    <row r="50" spans="1:10" s="276" customFormat="1" ht="15" customHeight="1">
      <c r="A50" s="524" t="s">
        <v>329</v>
      </c>
      <c r="B50" s="1251" t="s">
        <v>330</v>
      </c>
      <c r="C50" s="1251"/>
      <c r="D50" s="1251"/>
      <c r="E50" s="1251"/>
      <c r="F50" s="525">
        <f>SUM(F51:F55)</f>
        <v>0</v>
      </c>
      <c r="G50" s="520"/>
      <c r="H50" s="520"/>
      <c r="I50" s="520"/>
      <c r="J50" s="521"/>
    </row>
    <row r="51" spans="1:10" s="276" customFormat="1" ht="12.75" customHeight="1">
      <c r="A51" s="526">
        <v>1</v>
      </c>
      <c r="B51" s="1251" t="s">
        <v>331</v>
      </c>
      <c r="C51" s="1251"/>
      <c r="D51" s="1251"/>
      <c r="E51" s="1251"/>
      <c r="F51" s="527"/>
      <c r="G51" s="520"/>
      <c r="H51" s="520"/>
      <c r="I51" s="520"/>
      <c r="J51" s="521"/>
    </row>
    <row r="52" spans="1:10" s="276" customFormat="1" ht="12.75" customHeight="1">
      <c r="A52" s="526">
        <v>2</v>
      </c>
      <c r="B52" s="1251" t="s">
        <v>331</v>
      </c>
      <c r="C52" s="1251"/>
      <c r="D52" s="1251"/>
      <c r="E52" s="1251"/>
      <c r="F52" s="527"/>
      <c r="G52" s="520"/>
      <c r="H52" s="520"/>
      <c r="I52" s="520"/>
      <c r="J52" s="521"/>
    </row>
    <row r="53" spans="1:10" s="276" customFormat="1" ht="12.75" customHeight="1">
      <c r="A53" s="526">
        <v>3</v>
      </c>
      <c r="B53" s="1251" t="s">
        <v>331</v>
      </c>
      <c r="C53" s="1251"/>
      <c r="D53" s="1251"/>
      <c r="E53" s="1251"/>
      <c r="F53" s="527"/>
      <c r="G53" s="520"/>
      <c r="H53" s="520"/>
      <c r="I53" s="520"/>
      <c r="J53" s="521"/>
    </row>
    <row r="54" spans="1:10" s="276" customFormat="1" ht="12.75" customHeight="1">
      <c r="A54" s="526">
        <v>4</v>
      </c>
      <c r="B54" s="1251" t="s">
        <v>331</v>
      </c>
      <c r="C54" s="1251"/>
      <c r="D54" s="1251"/>
      <c r="E54" s="1251"/>
      <c r="F54" s="527"/>
      <c r="G54" s="520"/>
      <c r="H54" s="520"/>
      <c r="I54" s="520"/>
      <c r="J54" s="521"/>
    </row>
    <row r="55" spans="1:10" s="276" customFormat="1" ht="12.75" customHeight="1">
      <c r="A55" s="526">
        <v>5</v>
      </c>
      <c r="B55" s="1251" t="s">
        <v>331</v>
      </c>
      <c r="C55" s="1251"/>
      <c r="D55" s="1251"/>
      <c r="E55" s="1251"/>
      <c r="F55" s="527"/>
      <c r="G55" s="520"/>
      <c r="H55" s="520"/>
      <c r="I55" s="520"/>
      <c r="J55" s="521"/>
    </row>
    <row r="56" spans="1:10" s="276" customFormat="1" ht="30" customHeight="1">
      <c r="A56" s="528" t="s">
        <v>332</v>
      </c>
      <c r="B56" s="1252" t="s">
        <v>333</v>
      </c>
      <c r="C56" s="1252"/>
      <c r="D56" s="1252"/>
      <c r="E56" s="1252"/>
      <c r="F56" s="529" t="e">
        <f>F49-F50</f>
        <v>#REF!</v>
      </c>
      <c r="G56" s="520"/>
      <c r="H56" s="520"/>
      <c r="I56" s="520"/>
      <c r="J56" s="521"/>
    </row>
    <row r="57" spans="1:8" s="276" customFormat="1" ht="15">
      <c r="A57" s="520"/>
      <c r="B57" s="520"/>
      <c r="C57" s="520"/>
      <c r="D57" s="520"/>
      <c r="E57" s="520"/>
      <c r="F57" s="520"/>
      <c r="G57" s="520"/>
      <c r="H57" s="520"/>
    </row>
    <row r="58" spans="1:8" s="276" customFormat="1" ht="15">
      <c r="A58" s="520"/>
      <c r="B58" s="520"/>
      <c r="C58" s="520"/>
      <c r="D58" s="520"/>
      <c r="E58" s="520"/>
      <c r="F58" s="520"/>
      <c r="G58" s="520"/>
      <c r="H58" s="520"/>
    </row>
    <row r="59" spans="1:10" s="276" customFormat="1" ht="19.5" customHeight="1" hidden="1" outlineLevel="1">
      <c r="A59" s="1234" t="e">
        <f>CONCATENATE("Nota nr ",#REF!,":"," ",#REF!)</f>
        <v>#REF!</v>
      </c>
      <c r="B59" s="1234"/>
      <c r="C59" s="1234"/>
      <c r="D59" s="1234"/>
      <c r="E59" s="1234"/>
      <c r="F59" s="1234"/>
      <c r="G59" s="1234"/>
      <c r="H59" s="1234"/>
      <c r="I59" s="1234"/>
      <c r="J59" s="499"/>
    </row>
    <row r="60" spans="2:11" s="276" customFormat="1" ht="19.5" customHeight="1" hidden="1" outlineLevel="1">
      <c r="B60" s="456"/>
      <c r="C60" s="456"/>
      <c r="D60" s="456"/>
      <c r="E60" s="456"/>
      <c r="H60" s="530" t="s">
        <v>266</v>
      </c>
      <c r="I60" s="456"/>
      <c r="J60" s="531" t="s">
        <v>887</v>
      </c>
      <c r="K60" s="341"/>
    </row>
    <row r="61" spans="1:11" s="276" customFormat="1" ht="33.75" customHeight="1" hidden="1" outlineLevel="1">
      <c r="A61" s="1246" t="s">
        <v>651</v>
      </c>
      <c r="B61" s="1246"/>
      <c r="C61" s="1246"/>
      <c r="D61" s="532" t="s">
        <v>334</v>
      </c>
      <c r="E61" s="532" t="s">
        <v>335</v>
      </c>
      <c r="F61" s="532"/>
      <c r="G61" s="533" t="s">
        <v>539</v>
      </c>
      <c r="H61" s="533" t="s">
        <v>899</v>
      </c>
      <c r="J61" s="534"/>
      <c r="K61" s="535" t="s">
        <v>268</v>
      </c>
    </row>
    <row r="62" spans="1:11" s="276" customFormat="1" ht="19.5" customHeight="1" hidden="1" outlineLevel="1">
      <c r="A62" s="1247" t="e">
        <f>CONCATENATE("B.Z. ",#REF!," w tym:")</f>
        <v>#REF!</v>
      </c>
      <c r="B62" s="1247"/>
      <c r="C62" s="1247"/>
      <c r="D62" s="536"/>
      <c r="E62" s="536"/>
      <c r="F62" s="536"/>
      <c r="G62" s="536"/>
      <c r="H62" s="537">
        <f aca="true" t="shared" si="2" ref="H62:H67">SUM(D62:G62)</f>
        <v>0</v>
      </c>
      <c r="J62" s="1255" t="e">
        <f>K42</f>
        <v>#REF!</v>
      </c>
      <c r="K62" s="1255"/>
    </row>
    <row r="63" spans="1:11" s="276" customFormat="1" ht="12.75" hidden="1" outlineLevel="1">
      <c r="A63" s="1254" t="s">
        <v>336</v>
      </c>
      <c r="B63" s="1254"/>
      <c r="C63" s="1254"/>
      <c r="D63" s="538"/>
      <c r="E63" s="539"/>
      <c r="F63" s="539"/>
      <c r="G63" s="539"/>
      <c r="H63" s="539">
        <f t="shared" si="2"/>
        <v>0</v>
      </c>
      <c r="J63" s="328" t="s">
        <v>337</v>
      </c>
      <c r="K63" s="411" t="e">
        <f>#REF!</f>
        <v>#REF!</v>
      </c>
    </row>
    <row r="64" spans="1:11" s="276" customFormat="1" ht="15" customHeight="1" hidden="1" outlineLevel="1">
      <c r="A64" s="1256" t="s">
        <v>338</v>
      </c>
      <c r="B64" s="1256"/>
      <c r="C64" s="1256"/>
      <c r="D64" s="540"/>
      <c r="E64" s="541"/>
      <c r="F64" s="541"/>
      <c r="G64" s="541"/>
      <c r="H64" s="541">
        <f t="shared" si="2"/>
        <v>0</v>
      </c>
      <c r="I64" s="520"/>
      <c r="J64" s="328" t="s">
        <v>339</v>
      </c>
      <c r="K64" s="411" t="e">
        <f>#REF!</f>
        <v>#REF!</v>
      </c>
    </row>
    <row r="65" spans="1:11" s="276" customFormat="1" ht="15" customHeight="1" hidden="1" outlineLevel="1">
      <c r="A65" s="1253" t="s">
        <v>883</v>
      </c>
      <c r="B65" s="1253"/>
      <c r="C65" s="1253"/>
      <c r="D65" s="542"/>
      <c r="E65" s="543"/>
      <c r="F65" s="543"/>
      <c r="G65" s="543"/>
      <c r="H65" s="544">
        <f t="shared" si="2"/>
        <v>0</v>
      </c>
      <c r="I65" s="520"/>
      <c r="J65" s="328" t="s">
        <v>891</v>
      </c>
      <c r="K65" s="411" t="e">
        <f>H63-K63</f>
        <v>#REF!</v>
      </c>
    </row>
    <row r="66" spans="1:11" s="276" customFormat="1" ht="15.75" customHeight="1" hidden="1" outlineLevel="1">
      <c r="A66" s="1254" t="s">
        <v>279</v>
      </c>
      <c r="B66" s="1254"/>
      <c r="C66" s="1254"/>
      <c r="D66" s="538"/>
      <c r="E66" s="539"/>
      <c r="F66" s="539"/>
      <c r="G66" s="539"/>
      <c r="H66" s="545">
        <f t="shared" si="2"/>
        <v>0</v>
      </c>
      <c r="I66" s="498"/>
      <c r="J66" s="328" t="s">
        <v>891</v>
      </c>
      <c r="K66" s="411" t="e">
        <f>H64-K64</f>
        <v>#REF!</v>
      </c>
    </row>
    <row r="67" spans="1:11" s="276" customFormat="1" ht="15.75" customHeight="1" hidden="1" outlineLevel="1">
      <c r="A67" s="1256" t="s">
        <v>280</v>
      </c>
      <c r="B67" s="1256"/>
      <c r="C67" s="1256"/>
      <c r="D67" s="540"/>
      <c r="E67" s="541"/>
      <c r="F67" s="541"/>
      <c r="G67" s="541"/>
      <c r="H67" s="546">
        <f t="shared" si="2"/>
        <v>0</v>
      </c>
      <c r="I67" s="498"/>
      <c r="J67" s="534"/>
      <c r="K67" s="373"/>
    </row>
    <row r="68" spans="1:11" s="276" customFormat="1" ht="15" customHeight="1" hidden="1" outlineLevel="1">
      <c r="A68" s="1247" t="e">
        <f>CONCATENATE("B.Z. ",#REF!," w tym:")</f>
        <v>#REF!</v>
      </c>
      <c r="B68" s="1247"/>
      <c r="C68" s="1247"/>
      <c r="D68" s="547">
        <f>D62+D65-D66-D67</f>
        <v>0</v>
      </c>
      <c r="E68" s="547">
        <f>E62+E65-E66-E67</f>
        <v>0</v>
      </c>
      <c r="F68" s="547">
        <f>F62+F65-F66-F67</f>
        <v>0</v>
      </c>
      <c r="G68" s="547">
        <f>G62+G65-G66-G67</f>
        <v>0</v>
      </c>
      <c r="H68" s="547">
        <f>H62+H65-H66-H67</f>
        <v>0</v>
      </c>
      <c r="J68" s="1255" t="e">
        <f>L42</f>
        <v>#REF!</v>
      </c>
      <c r="K68" s="1255"/>
    </row>
    <row r="69" spans="1:11" s="276" customFormat="1" ht="15" customHeight="1" hidden="1" outlineLevel="1">
      <c r="A69" s="1254" t="s">
        <v>336</v>
      </c>
      <c r="B69" s="1254"/>
      <c r="C69" s="1254"/>
      <c r="D69" s="538"/>
      <c r="E69" s="539"/>
      <c r="F69" s="539"/>
      <c r="G69" s="539"/>
      <c r="H69" s="545">
        <f>SUM(E69:G69)</f>
        <v>0</v>
      </c>
      <c r="I69" s="521"/>
      <c r="J69" s="328" t="s">
        <v>337</v>
      </c>
      <c r="K69" s="411" t="e">
        <f>#REF!</f>
        <v>#REF!</v>
      </c>
    </row>
    <row r="70" spans="1:11" s="276" customFormat="1" ht="15" customHeight="1" hidden="1" outlineLevel="1">
      <c r="A70" s="1256" t="s">
        <v>338</v>
      </c>
      <c r="B70" s="1256"/>
      <c r="C70" s="1256"/>
      <c r="D70" s="540"/>
      <c r="E70" s="541"/>
      <c r="F70" s="541"/>
      <c r="G70" s="541"/>
      <c r="H70" s="546">
        <f>SUM(E70:G70)</f>
        <v>0</v>
      </c>
      <c r="I70" s="521"/>
      <c r="J70" s="328" t="s">
        <v>339</v>
      </c>
      <c r="K70" s="411" t="e">
        <f>#REF!</f>
        <v>#REF!</v>
      </c>
    </row>
    <row r="71" spans="1:11" s="276" customFormat="1" ht="15" customHeight="1" hidden="1" outlineLevel="1">
      <c r="A71" s="548"/>
      <c r="B71" s="548"/>
      <c r="C71" s="548"/>
      <c r="D71" s="548"/>
      <c r="E71" s="549"/>
      <c r="F71" s="549"/>
      <c r="G71" s="549"/>
      <c r="H71" s="550"/>
      <c r="I71" s="521"/>
      <c r="J71" s="328" t="s">
        <v>891</v>
      </c>
      <c r="K71" s="411" t="e">
        <f>H69-K69</f>
        <v>#REF!</v>
      </c>
    </row>
    <row r="72" spans="1:11" s="276" customFormat="1" ht="15" customHeight="1" collapsed="1">
      <c r="A72" s="548"/>
      <c r="B72" s="548"/>
      <c r="C72" s="548"/>
      <c r="D72" s="548"/>
      <c r="E72" s="549"/>
      <c r="F72" s="549"/>
      <c r="G72" s="549"/>
      <c r="H72" s="550"/>
      <c r="I72" s="521"/>
      <c r="J72" s="346" t="s">
        <v>891</v>
      </c>
      <c r="K72" s="412" t="e">
        <f>H70-K70</f>
        <v>#REF!</v>
      </c>
    </row>
    <row r="73" spans="1:10" s="276" customFormat="1" ht="15" outlineLevel="1">
      <c r="A73" s="1178" t="e">
        <f>CONCATENATE("Nota nr ",#REF!,": ",#REF!)</f>
        <v>#REF!</v>
      </c>
      <c r="B73" s="1178"/>
      <c r="C73" s="1178"/>
      <c r="D73" s="1178"/>
      <c r="E73" s="1178"/>
      <c r="F73" s="1178"/>
      <c r="G73" s="1178"/>
      <c r="H73" s="282"/>
      <c r="I73" s="348"/>
      <c r="J73" s="521"/>
    </row>
    <row r="74" spans="2:11" s="276" customFormat="1" ht="15" outlineLevel="1">
      <c r="B74" s="282"/>
      <c r="C74" s="282"/>
      <c r="D74" s="282"/>
      <c r="E74" s="282"/>
      <c r="F74" s="282"/>
      <c r="G74" s="282"/>
      <c r="J74" s="531" t="s">
        <v>887</v>
      </c>
      <c r="K74" s="341"/>
    </row>
    <row r="75" spans="1:11" s="276" customFormat="1" ht="30" customHeight="1" outlineLevel="1">
      <c r="A75" s="1246" t="s">
        <v>651</v>
      </c>
      <c r="B75" s="1246"/>
      <c r="C75" s="1246"/>
      <c r="D75" s="551" t="s">
        <v>340</v>
      </c>
      <c r="E75" s="533" t="s">
        <v>341</v>
      </c>
      <c r="F75" s="533" t="s">
        <v>342</v>
      </c>
      <c r="G75" s="533" t="s">
        <v>343</v>
      </c>
      <c r="H75" s="552" t="s">
        <v>899</v>
      </c>
      <c r="I75" s="521"/>
      <c r="J75" s="534"/>
      <c r="K75" s="535" t="s">
        <v>268</v>
      </c>
    </row>
    <row r="76" spans="1:11" s="276" customFormat="1" ht="15" customHeight="1" outlineLevel="1">
      <c r="A76" s="1247" t="e">
        <f>CONCATENATE("B.Z. ",#REF!," w tym:")</f>
        <v>#REF!</v>
      </c>
      <c r="B76" s="1247"/>
      <c r="C76" s="1247"/>
      <c r="D76" s="536"/>
      <c r="E76" s="537"/>
      <c r="F76" s="537">
        <v>191241</v>
      </c>
      <c r="G76" s="537"/>
      <c r="H76" s="553">
        <f aca="true" t="shared" si="3" ref="H76:H81">SUM(E76:G76)</f>
        <v>191241</v>
      </c>
      <c r="I76" s="521"/>
      <c r="J76" s="1255" t="e">
        <f>J62</f>
        <v>#REF!</v>
      </c>
      <c r="K76" s="1255"/>
    </row>
    <row r="77" spans="1:11" s="276" customFormat="1" ht="15" customHeight="1" outlineLevel="1">
      <c r="A77" s="1254" t="s">
        <v>336</v>
      </c>
      <c r="B77" s="1254"/>
      <c r="C77" s="1254"/>
      <c r="D77" s="538"/>
      <c r="E77" s="539"/>
      <c r="F77" s="539">
        <v>191241</v>
      </c>
      <c r="G77" s="539"/>
      <c r="H77" s="545">
        <f t="shared" si="3"/>
        <v>191241</v>
      </c>
      <c r="I77" s="521"/>
      <c r="J77" s="328" t="s">
        <v>337</v>
      </c>
      <c r="K77" s="411" t="e">
        <f>#REF!</f>
        <v>#REF!</v>
      </c>
    </row>
    <row r="78" spans="1:11" s="276" customFormat="1" ht="15" customHeight="1" outlineLevel="1">
      <c r="A78" s="1256" t="s">
        <v>338</v>
      </c>
      <c r="B78" s="1256"/>
      <c r="C78" s="1256"/>
      <c r="D78" s="540"/>
      <c r="E78" s="541"/>
      <c r="F78" s="541"/>
      <c r="G78" s="541"/>
      <c r="H78" s="546">
        <f t="shared" si="3"/>
        <v>0</v>
      </c>
      <c r="I78" s="521"/>
      <c r="J78" s="328" t="s">
        <v>339</v>
      </c>
      <c r="K78" s="411" t="e">
        <f>#REF!</f>
        <v>#REF!</v>
      </c>
    </row>
    <row r="79" spans="1:11" s="276" customFormat="1" ht="15" customHeight="1" outlineLevel="1">
      <c r="A79" s="1253" t="s">
        <v>883</v>
      </c>
      <c r="B79" s="1253"/>
      <c r="C79" s="1253"/>
      <c r="D79" s="542"/>
      <c r="E79" s="543"/>
      <c r="F79" s="543">
        <v>193304</v>
      </c>
      <c r="G79" s="543">
        <v>142890</v>
      </c>
      <c r="H79" s="544">
        <f t="shared" si="3"/>
        <v>336194</v>
      </c>
      <c r="I79" s="521"/>
      <c r="J79" s="328" t="s">
        <v>891</v>
      </c>
      <c r="K79" s="411" t="e">
        <f>H77-K77</f>
        <v>#REF!</v>
      </c>
    </row>
    <row r="80" spans="1:11" s="276" customFormat="1" ht="15.75" customHeight="1" outlineLevel="1">
      <c r="A80" s="1254" t="s">
        <v>279</v>
      </c>
      <c r="B80" s="1254"/>
      <c r="C80" s="1254"/>
      <c r="D80" s="538"/>
      <c r="E80" s="539"/>
      <c r="F80" s="539"/>
      <c r="G80" s="539"/>
      <c r="H80" s="545">
        <f t="shared" si="3"/>
        <v>0</v>
      </c>
      <c r="I80" s="521"/>
      <c r="J80" s="328" t="s">
        <v>891</v>
      </c>
      <c r="K80" s="411" t="e">
        <f>H78-K78</f>
        <v>#REF!</v>
      </c>
    </row>
    <row r="81" spans="1:11" s="276" customFormat="1" ht="15.75" customHeight="1" outlineLevel="1">
      <c r="A81" s="1256" t="s">
        <v>280</v>
      </c>
      <c r="B81" s="1256"/>
      <c r="C81" s="1256"/>
      <c r="D81" s="540"/>
      <c r="E81" s="541"/>
      <c r="F81" s="541"/>
      <c r="G81" s="541"/>
      <c r="H81" s="546">
        <f t="shared" si="3"/>
        <v>0</v>
      </c>
      <c r="I81" s="521"/>
      <c r="J81" s="534"/>
      <c r="K81" s="373"/>
    </row>
    <row r="82" spans="1:11" s="276" customFormat="1" ht="12.75" customHeight="1" outlineLevel="1">
      <c r="A82" s="1247" t="e">
        <f>CONCATENATE("B.Z. ",#REF!," w tym:")</f>
        <v>#REF!</v>
      </c>
      <c r="B82" s="1247"/>
      <c r="C82" s="1247"/>
      <c r="D82" s="536"/>
      <c r="E82" s="547">
        <f>E76+E79-E80-E81</f>
        <v>0</v>
      </c>
      <c r="F82" s="547">
        <f>F76+F79-F80-F81</f>
        <v>384545</v>
      </c>
      <c r="G82" s="547">
        <f>G76+G79-G80-G81</f>
        <v>142890</v>
      </c>
      <c r="H82" s="553">
        <f>H76+H79-H80-H81</f>
        <v>527435</v>
      </c>
      <c r="I82" s="554"/>
      <c r="J82" s="1255" t="e">
        <f>J68</f>
        <v>#REF!</v>
      </c>
      <c r="K82" s="1255"/>
    </row>
    <row r="83" spans="1:11" s="276" customFormat="1" ht="15" customHeight="1" outlineLevel="1">
      <c r="A83" s="1254" t="s">
        <v>336</v>
      </c>
      <c r="B83" s="1254"/>
      <c r="C83" s="1254"/>
      <c r="D83" s="538"/>
      <c r="E83" s="539"/>
      <c r="F83" s="539">
        <v>191241</v>
      </c>
      <c r="G83" s="539"/>
      <c r="H83" s="545">
        <f>SUM(E83:G83)</f>
        <v>191241</v>
      </c>
      <c r="I83" s="521"/>
      <c r="J83" s="328" t="s">
        <v>337</v>
      </c>
      <c r="K83" s="411" t="e">
        <f>#REF!</f>
        <v>#REF!</v>
      </c>
    </row>
    <row r="84" spans="1:11" s="276" customFormat="1" ht="13.5" customHeight="1" outlineLevel="1">
      <c r="A84" s="1256" t="s">
        <v>338</v>
      </c>
      <c r="B84" s="1256"/>
      <c r="C84" s="1256"/>
      <c r="D84" s="540"/>
      <c r="E84" s="541"/>
      <c r="F84" s="541">
        <v>193304</v>
      </c>
      <c r="G84" s="541">
        <v>142890</v>
      </c>
      <c r="H84" s="546">
        <f>SUM(E84:G84)</f>
        <v>336194</v>
      </c>
      <c r="I84" s="555"/>
      <c r="J84" s="328" t="s">
        <v>339</v>
      </c>
      <c r="K84" s="411" t="e">
        <f>#REF!</f>
        <v>#REF!</v>
      </c>
    </row>
    <row r="85" spans="1:11" s="276" customFormat="1" ht="12.75" outlineLevel="1">
      <c r="A85" s="548"/>
      <c r="B85" s="548"/>
      <c r="C85" s="548"/>
      <c r="D85" s="548"/>
      <c r="E85" s="549"/>
      <c r="F85" s="549"/>
      <c r="G85" s="549"/>
      <c r="H85" s="550"/>
      <c r="I85" s="555"/>
      <c r="J85" s="328" t="s">
        <v>891</v>
      </c>
      <c r="K85" s="411" t="e">
        <f>H83-K83</f>
        <v>#REF!</v>
      </c>
    </row>
    <row r="86" spans="1:11" s="276" customFormat="1" ht="12.75">
      <c r="A86" s="548"/>
      <c r="B86" s="548"/>
      <c r="C86" s="548"/>
      <c r="D86" s="548"/>
      <c r="E86" s="549"/>
      <c r="F86" s="549"/>
      <c r="G86" s="549"/>
      <c r="H86" s="550"/>
      <c r="I86" s="555"/>
      <c r="J86" s="346" t="s">
        <v>891</v>
      </c>
      <c r="K86" s="412" t="e">
        <f>H84-K84</f>
        <v>#REF!</v>
      </c>
    </row>
    <row r="87" spans="1:10" s="276" customFormat="1" ht="12.75">
      <c r="A87" s="548"/>
      <c r="B87" s="548"/>
      <c r="C87" s="548"/>
      <c r="D87" s="548"/>
      <c r="E87" s="549"/>
      <c r="F87" s="549"/>
      <c r="G87" s="549"/>
      <c r="H87" s="550"/>
      <c r="I87" s="555"/>
      <c r="J87" s="556"/>
    </row>
    <row r="88" spans="1:10" s="276" customFormat="1" ht="33" customHeight="1" hidden="1" outlineLevel="1">
      <c r="A88" s="1257" t="e">
        <f>CONCATENATE("Nota nr ",#REF!,": ",#REF!)</f>
        <v>#REF!</v>
      </c>
      <c r="B88" s="1257"/>
      <c r="C88" s="1257"/>
      <c r="D88" s="1257"/>
      <c r="E88" s="1257"/>
      <c r="F88" s="1257"/>
      <c r="G88" s="1257"/>
      <c r="H88" s="1257"/>
      <c r="I88" s="348"/>
      <c r="J88" s="556"/>
    </row>
    <row r="89" spans="2:10" s="276" customFormat="1" ht="15" hidden="1" outlineLevel="1">
      <c r="B89" s="282"/>
      <c r="C89" s="282"/>
      <c r="D89" s="282"/>
      <c r="E89" s="282"/>
      <c r="F89" s="282"/>
      <c r="G89" s="282"/>
      <c r="H89" s="333" t="s">
        <v>266</v>
      </c>
      <c r="J89" s="556"/>
    </row>
    <row r="90" spans="1:8" s="276" customFormat="1" ht="39" customHeight="1" hidden="1" outlineLevel="1">
      <c r="A90" s="1262" t="s">
        <v>651</v>
      </c>
      <c r="B90" s="1262"/>
      <c r="C90" s="1262"/>
      <c r="D90" s="1262"/>
      <c r="E90" s="1262"/>
      <c r="F90" s="1262"/>
      <c r="G90" s="457" t="e">
        <f>CONCATENATE("Stan na ",#REF!)</f>
        <v>#REF!</v>
      </c>
      <c r="H90" s="458" t="e">
        <f>CONCATENATE("Stan na ",#REF!)</f>
        <v>#REF!</v>
      </c>
    </row>
    <row r="91" spans="1:8" s="276" customFormat="1" ht="15" customHeight="1" hidden="1" outlineLevel="1">
      <c r="A91" s="1263" t="s">
        <v>344</v>
      </c>
      <c r="B91" s="1263"/>
      <c r="C91" s="1263"/>
      <c r="D91" s="1263"/>
      <c r="E91" s="1263"/>
      <c r="F91" s="1263"/>
      <c r="G91" s="557"/>
      <c r="H91" s="343"/>
    </row>
    <row r="92" spans="1:8" s="276" customFormat="1" ht="12.75" customHeight="1" hidden="1" outlineLevel="1">
      <c r="A92" s="1258" t="s">
        <v>345</v>
      </c>
      <c r="B92" s="1258"/>
      <c r="C92" s="1258"/>
      <c r="D92" s="1258"/>
      <c r="E92" s="1258"/>
      <c r="F92" s="1258"/>
      <c r="G92" s="558"/>
      <c r="H92" s="545"/>
    </row>
    <row r="93" spans="1:13" s="276" customFormat="1" ht="15" customHeight="1" hidden="1" outlineLevel="1">
      <c r="A93" s="1258" t="s">
        <v>346</v>
      </c>
      <c r="B93" s="1258"/>
      <c r="C93" s="1258"/>
      <c r="D93" s="1258"/>
      <c r="E93" s="1258"/>
      <c r="F93" s="1258"/>
      <c r="G93" s="558"/>
      <c r="H93" s="545"/>
      <c r="J93" s="450" t="s">
        <v>887</v>
      </c>
      <c r="K93" s="340"/>
      <c r="L93" s="340"/>
      <c r="M93" s="341"/>
    </row>
    <row r="94" spans="1:13" s="276" customFormat="1" ht="15" customHeight="1" hidden="1" outlineLevel="1">
      <c r="A94" s="1258" t="s">
        <v>347</v>
      </c>
      <c r="B94" s="1258"/>
      <c r="C94" s="1258"/>
      <c r="D94" s="1258"/>
      <c r="E94" s="1258"/>
      <c r="F94" s="1258"/>
      <c r="G94" s="558"/>
      <c r="H94" s="545"/>
      <c r="J94" s="328"/>
      <c r="K94" s="409" t="e">
        <f>J76</f>
        <v>#REF!</v>
      </c>
      <c r="L94" s="409" t="e">
        <f>J82</f>
        <v>#REF!</v>
      </c>
      <c r="M94" s="373"/>
    </row>
    <row r="95" spans="1:13" s="276" customFormat="1" ht="15" customHeight="1" hidden="1" outlineLevel="1">
      <c r="A95" s="1259" t="s">
        <v>899</v>
      </c>
      <c r="B95" s="1259"/>
      <c r="C95" s="1259"/>
      <c r="D95" s="1259"/>
      <c r="E95" s="1259"/>
      <c r="F95" s="1259"/>
      <c r="G95" s="347">
        <f>SUM(G92:G94)</f>
        <v>0</v>
      </c>
      <c r="H95" s="353">
        <f>SUM(H92:H94)</f>
        <v>0</v>
      </c>
      <c r="J95" s="559" t="s">
        <v>337</v>
      </c>
      <c r="K95" s="376" t="e">
        <f>#REF!</f>
        <v>#REF!</v>
      </c>
      <c r="L95" s="376" t="e">
        <f>#REF!</f>
        <v>#REF!</v>
      </c>
      <c r="M95" s="377" t="s">
        <v>268</v>
      </c>
    </row>
    <row r="96" spans="1:13" s="276" customFormat="1" ht="15" customHeight="1" hidden="1" outlineLevel="1">
      <c r="A96" s="1266"/>
      <c r="B96" s="1266"/>
      <c r="C96" s="1266"/>
      <c r="D96" s="1266"/>
      <c r="E96" s="1266"/>
      <c r="F96" s="1266"/>
      <c r="G96" s="560"/>
      <c r="H96" s="560"/>
      <c r="J96" s="559" t="s">
        <v>891</v>
      </c>
      <c r="K96" s="376" t="e">
        <f>G95-K95</f>
        <v>#REF!</v>
      </c>
      <c r="L96" s="376" t="e">
        <f>H95-L95</f>
        <v>#REF!</v>
      </c>
      <c r="M96" s="373"/>
    </row>
    <row r="97" spans="1:13" s="276" customFormat="1" ht="15" customHeight="1" hidden="1" outlineLevel="1">
      <c r="A97" s="1267" t="s">
        <v>348</v>
      </c>
      <c r="B97" s="1267"/>
      <c r="C97" s="1267"/>
      <c r="D97" s="1267"/>
      <c r="E97" s="1267"/>
      <c r="F97" s="1267"/>
      <c r="G97" s="561"/>
      <c r="H97" s="562"/>
      <c r="J97" s="563"/>
      <c r="M97" s="373"/>
    </row>
    <row r="98" spans="1:13" s="276" customFormat="1" ht="16.5" customHeight="1" hidden="1" outlineLevel="1">
      <c r="A98" s="1266"/>
      <c r="B98" s="1266"/>
      <c r="C98" s="1266"/>
      <c r="D98" s="1266"/>
      <c r="E98" s="1266"/>
      <c r="F98" s="1266"/>
      <c r="G98" s="550"/>
      <c r="H98" s="550"/>
      <c r="J98" s="559" t="s">
        <v>339</v>
      </c>
      <c r="K98" s="376" t="e">
        <f>#REF!</f>
        <v>#REF!</v>
      </c>
      <c r="L98" s="376" t="e">
        <f>#REF!</f>
        <v>#REF!</v>
      </c>
      <c r="M98" s="377" t="s">
        <v>268</v>
      </c>
    </row>
    <row r="99" spans="1:13" s="276" customFormat="1" ht="15" customHeight="1" hidden="1" outlineLevel="1">
      <c r="A99" s="564"/>
      <c r="B99" s="564"/>
      <c r="C99" s="565"/>
      <c r="D99" s="565"/>
      <c r="E99" s="564"/>
      <c r="F99" s="564"/>
      <c r="G99" s="564"/>
      <c r="H99" s="564"/>
      <c r="I99" s="564"/>
      <c r="J99" s="346" t="s">
        <v>891</v>
      </c>
      <c r="K99" s="378" t="e">
        <f>G97-K98</f>
        <v>#REF!</v>
      </c>
      <c r="L99" s="378" t="e">
        <f>H97-L98</f>
        <v>#REF!</v>
      </c>
      <c r="M99" s="453"/>
    </row>
    <row r="100" spans="2:9" s="276" customFormat="1" ht="15.75" customHeight="1" collapsed="1">
      <c r="B100" s="566"/>
      <c r="C100" s="555"/>
      <c r="D100" s="554"/>
      <c r="E100" s="554"/>
      <c r="F100" s="554"/>
      <c r="G100" s="554"/>
      <c r="H100" s="554"/>
      <c r="I100" s="567"/>
    </row>
    <row r="101" spans="1:9" s="276" customFormat="1" ht="27.75" customHeight="1" hidden="1" outlineLevel="1">
      <c r="A101" s="1178" t="e">
        <f>CONCATENATE("Nota nr ",#REF!,": ",#REF!)</f>
        <v>#REF!</v>
      </c>
      <c r="B101" s="1178"/>
      <c r="C101" s="1178"/>
      <c r="D101" s="1178"/>
      <c r="E101" s="1178"/>
      <c r="F101" s="1178"/>
      <c r="G101" s="1178"/>
      <c r="H101" s="1178"/>
      <c r="I101" s="348"/>
    </row>
    <row r="102" spans="1:14" s="276" customFormat="1" ht="15" hidden="1" outlineLevel="1">
      <c r="A102" s="282"/>
      <c r="B102" s="282"/>
      <c r="C102" s="282"/>
      <c r="D102" s="282"/>
      <c r="E102" s="282"/>
      <c r="F102" s="282"/>
      <c r="G102" s="282"/>
      <c r="H102" s="338" t="s">
        <v>266</v>
      </c>
      <c r="I102" s="348"/>
      <c r="J102" s="450" t="s">
        <v>887</v>
      </c>
      <c r="K102" s="340"/>
      <c r="L102" s="340"/>
      <c r="M102" s="340"/>
      <c r="N102" s="341"/>
    </row>
    <row r="103" spans="1:14" s="276" customFormat="1" ht="15.75" customHeight="1" hidden="1" outlineLevel="1">
      <c r="A103" s="1262" t="s">
        <v>651</v>
      </c>
      <c r="B103" s="1262"/>
      <c r="C103" s="1262"/>
      <c r="D103" s="1264" t="s">
        <v>775</v>
      </c>
      <c r="E103" s="1264" t="s">
        <v>349</v>
      </c>
      <c r="F103" s="1264" t="s">
        <v>350</v>
      </c>
      <c r="G103" s="1264" t="s">
        <v>539</v>
      </c>
      <c r="H103" s="1265" t="s">
        <v>899</v>
      </c>
      <c r="J103" s="302"/>
      <c r="K103" s="1260" t="s">
        <v>775</v>
      </c>
      <c r="L103" s="1260" t="s">
        <v>349</v>
      </c>
      <c r="M103" s="1260" t="s">
        <v>350</v>
      </c>
      <c r="N103" s="1261" t="s">
        <v>539</v>
      </c>
    </row>
    <row r="104" spans="1:14" s="276" customFormat="1" ht="25.5" customHeight="1" hidden="1" outlineLevel="1">
      <c r="A104" s="1262"/>
      <c r="B104" s="1262"/>
      <c r="C104" s="1262"/>
      <c r="D104" s="1264"/>
      <c r="E104" s="1264"/>
      <c r="F104" s="1264"/>
      <c r="G104" s="1264"/>
      <c r="H104" s="1265"/>
      <c r="J104" s="568" t="e">
        <f>L94</f>
        <v>#REF!</v>
      </c>
      <c r="K104" s="1260"/>
      <c r="L104" s="1260"/>
      <c r="M104" s="1260"/>
      <c r="N104" s="1261"/>
    </row>
    <row r="105" spans="1:14" s="276" customFormat="1" ht="15" customHeight="1" hidden="1" outlineLevel="1">
      <c r="A105" s="1268" t="e">
        <f>CONCATENATE("B.Z. ",#REF!,", w tym przypadające do spłaty:")</f>
        <v>#REF!</v>
      </c>
      <c r="B105" s="1268"/>
      <c r="C105" s="1268"/>
      <c r="D105" s="1268"/>
      <c r="E105" s="1268"/>
      <c r="F105" s="1268"/>
      <c r="G105" s="1268"/>
      <c r="H105" s="1268"/>
      <c r="J105" s="328" t="s">
        <v>337</v>
      </c>
      <c r="K105" s="376" t="e">
        <f>#REF!</f>
        <v>#REF!</v>
      </c>
      <c r="L105" s="376" t="e">
        <f>#REF!</f>
        <v>#REF!</v>
      </c>
      <c r="M105" s="376" t="e">
        <f>#REF!</f>
        <v>#REF!</v>
      </c>
      <c r="N105" s="411" t="e">
        <f>#REF!</f>
        <v>#REF!</v>
      </c>
    </row>
    <row r="106" spans="1:14" s="276" customFormat="1" ht="12.75" customHeight="1" hidden="1" outlineLevel="1">
      <c r="A106" s="1258" t="s">
        <v>345</v>
      </c>
      <c r="B106" s="1258"/>
      <c r="C106" s="1258"/>
      <c r="D106" s="362"/>
      <c r="E106" s="362"/>
      <c r="F106" s="362"/>
      <c r="G106" s="362"/>
      <c r="H106" s="545">
        <f>SUM(D106:G106)</f>
        <v>0</v>
      </c>
      <c r="J106" s="328" t="s">
        <v>891</v>
      </c>
      <c r="K106" s="376" t="e">
        <f>D109-K105</f>
        <v>#REF!</v>
      </c>
      <c r="L106" s="376" t="e">
        <f>E109-L105</f>
        <v>#REF!</v>
      </c>
      <c r="M106" s="376" t="e">
        <f>F109-M105</f>
        <v>#REF!</v>
      </c>
      <c r="N106" s="411" t="e">
        <f>G109-N105</f>
        <v>#REF!</v>
      </c>
    </row>
    <row r="107" spans="1:14" s="276" customFormat="1" ht="12.75" customHeight="1" hidden="1" outlineLevel="1">
      <c r="A107" s="1258" t="s">
        <v>346</v>
      </c>
      <c r="B107" s="1258"/>
      <c r="C107" s="1258"/>
      <c r="D107" s="362"/>
      <c r="E107" s="362"/>
      <c r="F107" s="337"/>
      <c r="G107" s="539"/>
      <c r="H107" s="545">
        <f>SUM(D107:G107)</f>
        <v>0</v>
      </c>
      <c r="J107" s="302"/>
      <c r="N107" s="373"/>
    </row>
    <row r="108" spans="1:14" s="276" customFormat="1" ht="12.75" customHeight="1" hidden="1" outlineLevel="1">
      <c r="A108" s="1258" t="s">
        <v>347</v>
      </c>
      <c r="B108" s="1258"/>
      <c r="C108" s="1258"/>
      <c r="D108" s="362"/>
      <c r="E108" s="362"/>
      <c r="F108" s="337"/>
      <c r="G108" s="539"/>
      <c r="H108" s="545">
        <f>SUM(D108:G108)</f>
        <v>0</v>
      </c>
      <c r="J108" s="302"/>
      <c r="N108" s="373"/>
    </row>
    <row r="109" spans="1:14" s="276" customFormat="1" ht="15.75" customHeight="1" hidden="1" outlineLevel="1">
      <c r="A109" s="1259" t="s">
        <v>899</v>
      </c>
      <c r="B109" s="1259"/>
      <c r="C109" s="1259"/>
      <c r="D109" s="569">
        <f>SUM(D106:D108)</f>
        <v>0</v>
      </c>
      <c r="E109" s="569">
        <f>SUM(E106:E108)</f>
        <v>0</v>
      </c>
      <c r="F109" s="569">
        <f>SUM(F106:F108)</f>
        <v>0</v>
      </c>
      <c r="G109" s="569">
        <f>SUM(G106:G108)</f>
        <v>0</v>
      </c>
      <c r="H109" s="353">
        <f>SUM(H106:H108)</f>
        <v>0</v>
      </c>
      <c r="J109" s="302"/>
      <c r="N109" s="373"/>
    </row>
    <row r="110" spans="1:14" s="276" customFormat="1" ht="12.75" hidden="1" outlineLevel="1">
      <c r="A110" s="1266"/>
      <c r="B110" s="1266"/>
      <c r="C110" s="1266"/>
      <c r="D110" s="560"/>
      <c r="E110" s="560"/>
      <c r="F110" s="560"/>
      <c r="G110" s="560"/>
      <c r="H110" s="560"/>
      <c r="J110" s="302"/>
      <c r="N110" s="373"/>
    </row>
    <row r="111" spans="1:14" s="276" customFormat="1" ht="29.25" customHeight="1" hidden="1" outlineLevel="1">
      <c r="A111" s="1267" t="s">
        <v>348</v>
      </c>
      <c r="B111" s="1267"/>
      <c r="C111" s="1267"/>
      <c r="D111" s="570">
        <v>637162.54</v>
      </c>
      <c r="E111" s="570"/>
      <c r="F111" s="570"/>
      <c r="G111" s="570"/>
      <c r="H111" s="571">
        <f>SUM(D111:G111)</f>
        <v>637162.54</v>
      </c>
      <c r="J111" s="328" t="s">
        <v>339</v>
      </c>
      <c r="K111" s="376" t="e">
        <f>#REF!</f>
        <v>#REF!</v>
      </c>
      <c r="L111" s="376" t="e">
        <f>#REF!</f>
        <v>#REF!</v>
      </c>
      <c r="M111" s="376" t="e">
        <f>#REF!</f>
        <v>#REF!</v>
      </c>
      <c r="N111" s="411" t="e">
        <f>#REF!</f>
        <v>#REF!</v>
      </c>
    </row>
    <row r="112" spans="1:14" s="276" customFormat="1" ht="12.75" hidden="1" outlineLevel="1">
      <c r="A112" s="1266"/>
      <c r="B112" s="1266"/>
      <c r="C112" s="1266"/>
      <c r="D112" s="572"/>
      <c r="E112" s="572"/>
      <c r="F112" s="572"/>
      <c r="G112" s="572"/>
      <c r="H112" s="572"/>
      <c r="J112" s="328" t="s">
        <v>891</v>
      </c>
      <c r="K112" s="376" t="e">
        <f>D111-K111</f>
        <v>#REF!</v>
      </c>
      <c r="L112" s="376" t="e">
        <f>E111-L111</f>
        <v>#REF!</v>
      </c>
      <c r="M112" s="376" t="e">
        <f>F111-M111</f>
        <v>#REF!</v>
      </c>
      <c r="N112" s="411" t="e">
        <f>G111-N111</f>
        <v>#REF!</v>
      </c>
    </row>
    <row r="113" spans="1:14" s="276" customFormat="1" ht="12.75" hidden="1" outlineLevel="1">
      <c r="A113" s="573"/>
      <c r="B113" s="573"/>
      <c r="C113" s="573"/>
      <c r="D113" s="574"/>
      <c r="E113" s="574"/>
      <c r="F113" s="574"/>
      <c r="G113" s="574"/>
      <c r="H113" s="574"/>
      <c r="J113" s="302"/>
      <c r="N113" s="373"/>
    </row>
    <row r="114" spans="1:14" s="276" customFormat="1" ht="15.75" customHeight="1" hidden="1" outlineLevel="1">
      <c r="A114" s="1262" t="s">
        <v>651</v>
      </c>
      <c r="B114" s="1262"/>
      <c r="C114" s="1262"/>
      <c r="D114" s="1264" t="s">
        <v>775</v>
      </c>
      <c r="E114" s="1264" t="s">
        <v>349</v>
      </c>
      <c r="F114" s="1264" t="s">
        <v>350</v>
      </c>
      <c r="G114" s="1264" t="s">
        <v>539</v>
      </c>
      <c r="H114" s="1265" t="s">
        <v>899</v>
      </c>
      <c r="J114" s="302"/>
      <c r="K114" s="1260" t="s">
        <v>775</v>
      </c>
      <c r="L114" s="1260" t="s">
        <v>349</v>
      </c>
      <c r="M114" s="1260" t="s">
        <v>350</v>
      </c>
      <c r="N114" s="1261" t="s">
        <v>539</v>
      </c>
    </row>
    <row r="115" spans="1:14" s="276" customFormat="1" ht="25.5" customHeight="1" hidden="1" outlineLevel="1">
      <c r="A115" s="1262"/>
      <c r="B115" s="1262"/>
      <c r="C115" s="1262"/>
      <c r="D115" s="1264"/>
      <c r="E115" s="1264"/>
      <c r="F115" s="1264"/>
      <c r="G115" s="1264"/>
      <c r="H115" s="1265"/>
      <c r="J115" s="568" t="e">
        <f>K94</f>
        <v>#REF!</v>
      </c>
      <c r="K115" s="1260"/>
      <c r="L115" s="1260"/>
      <c r="M115" s="1260"/>
      <c r="N115" s="1261"/>
    </row>
    <row r="116" spans="1:14" s="276" customFormat="1" ht="15" customHeight="1" hidden="1" outlineLevel="1">
      <c r="A116" s="1268" t="e">
        <f>CONCATENATE("B.Z. ",#REF!,", w tym przypadające do spłaty:")</f>
        <v>#REF!</v>
      </c>
      <c r="B116" s="1268"/>
      <c r="C116" s="1268"/>
      <c r="D116" s="1268"/>
      <c r="E116" s="1268"/>
      <c r="F116" s="1268"/>
      <c r="G116" s="1268"/>
      <c r="H116" s="1268"/>
      <c r="J116" s="328" t="s">
        <v>337</v>
      </c>
      <c r="K116" s="376" t="e">
        <f>#REF!</f>
        <v>#REF!</v>
      </c>
      <c r="L116" s="376" t="e">
        <f>#REF!</f>
        <v>#REF!</v>
      </c>
      <c r="M116" s="376" t="e">
        <f>#REF!</f>
        <v>#REF!</v>
      </c>
      <c r="N116" s="411" t="e">
        <f>#REF!</f>
        <v>#REF!</v>
      </c>
    </row>
    <row r="117" spans="1:14" s="276" customFormat="1" ht="12.75" customHeight="1" hidden="1" outlineLevel="1">
      <c r="A117" s="1258" t="s">
        <v>345</v>
      </c>
      <c r="B117" s="1258"/>
      <c r="C117" s="1258"/>
      <c r="D117" s="362"/>
      <c r="E117" s="362"/>
      <c r="F117" s="362"/>
      <c r="G117" s="362"/>
      <c r="H117" s="545">
        <f>SUM(D117:G117)</f>
        <v>0</v>
      </c>
      <c r="J117" s="328" t="s">
        <v>891</v>
      </c>
      <c r="K117" s="376" t="e">
        <f>D120-K116</f>
        <v>#REF!</v>
      </c>
      <c r="L117" s="376" t="e">
        <f>E120-L116</f>
        <v>#REF!</v>
      </c>
      <c r="M117" s="376" t="e">
        <f>F120-M116</f>
        <v>#REF!</v>
      </c>
      <c r="N117" s="411" t="e">
        <f>G120-N116</f>
        <v>#REF!</v>
      </c>
    </row>
    <row r="118" spans="1:14" s="276" customFormat="1" ht="12.75" customHeight="1" hidden="1" outlineLevel="1">
      <c r="A118" s="1258" t="s">
        <v>346</v>
      </c>
      <c r="B118" s="1258"/>
      <c r="C118" s="1258"/>
      <c r="D118" s="362"/>
      <c r="E118" s="362"/>
      <c r="F118" s="337"/>
      <c r="G118" s="539"/>
      <c r="H118" s="545">
        <f>SUM(D118:G118)</f>
        <v>0</v>
      </c>
      <c r="J118" s="302"/>
      <c r="N118" s="373"/>
    </row>
    <row r="119" spans="1:14" s="276" customFormat="1" ht="12.75" customHeight="1" hidden="1" outlineLevel="1">
      <c r="A119" s="1258" t="s">
        <v>347</v>
      </c>
      <c r="B119" s="1258"/>
      <c r="C119" s="1258"/>
      <c r="D119" s="362"/>
      <c r="E119" s="362"/>
      <c r="F119" s="337"/>
      <c r="G119" s="539"/>
      <c r="H119" s="545">
        <f>SUM(D119:G119)</f>
        <v>0</v>
      </c>
      <c r="J119" s="302"/>
      <c r="N119" s="373"/>
    </row>
    <row r="120" spans="1:14" s="276" customFormat="1" ht="15.75" customHeight="1" hidden="1" outlineLevel="1">
      <c r="A120" s="1259" t="s">
        <v>899</v>
      </c>
      <c r="B120" s="1259"/>
      <c r="C120" s="1259"/>
      <c r="D120" s="569">
        <f>SUM(D117:D119)</f>
        <v>0</v>
      </c>
      <c r="E120" s="569">
        <f>SUM(E117:E119)</f>
        <v>0</v>
      </c>
      <c r="F120" s="569">
        <f>SUM(F117:F119)</f>
        <v>0</v>
      </c>
      <c r="G120" s="569">
        <f>SUM(G117:G119)</f>
        <v>0</v>
      </c>
      <c r="H120" s="353">
        <f>SUM(H117:H119)</f>
        <v>0</v>
      </c>
      <c r="J120" s="302"/>
      <c r="N120" s="373"/>
    </row>
    <row r="121" spans="1:14" s="276" customFormat="1" ht="12.75" hidden="1" outlineLevel="1">
      <c r="A121" s="1266"/>
      <c r="B121" s="1266"/>
      <c r="C121" s="1266"/>
      <c r="D121" s="560"/>
      <c r="E121" s="560"/>
      <c r="F121" s="560"/>
      <c r="G121" s="560"/>
      <c r="H121" s="560"/>
      <c r="J121" s="302"/>
      <c r="N121" s="373"/>
    </row>
    <row r="122" spans="1:14" s="276" customFormat="1" ht="27.75" customHeight="1" hidden="1" outlineLevel="1">
      <c r="A122" s="1267" t="s">
        <v>348</v>
      </c>
      <c r="B122" s="1267"/>
      <c r="C122" s="1267"/>
      <c r="D122" s="570"/>
      <c r="E122" s="570"/>
      <c r="F122" s="570"/>
      <c r="G122" s="570"/>
      <c r="H122" s="571">
        <f>SUM(D122:G122)</f>
        <v>0</v>
      </c>
      <c r="J122" s="328" t="s">
        <v>339</v>
      </c>
      <c r="K122" s="376" t="e">
        <f>#REF!</f>
        <v>#REF!</v>
      </c>
      <c r="L122" s="376" t="e">
        <f>#REF!</f>
        <v>#REF!</v>
      </c>
      <c r="M122" s="376" t="e">
        <f>#REF!</f>
        <v>#REF!</v>
      </c>
      <c r="N122" s="411" t="e">
        <f>#REF!</f>
        <v>#REF!</v>
      </c>
    </row>
    <row r="123" spans="1:14" s="276" customFormat="1" ht="12.75" hidden="1" outlineLevel="1">
      <c r="A123" s="1266"/>
      <c r="B123" s="1266"/>
      <c r="C123" s="1266"/>
      <c r="D123" s="572"/>
      <c r="E123" s="572"/>
      <c r="F123" s="572"/>
      <c r="G123" s="572"/>
      <c r="H123" s="572"/>
      <c r="J123" s="346" t="s">
        <v>891</v>
      </c>
      <c r="K123" s="378" t="e">
        <f>D122-K122</f>
        <v>#REF!</v>
      </c>
      <c r="L123" s="378" t="e">
        <f>E122-L122</f>
        <v>#REF!</v>
      </c>
      <c r="M123" s="378" t="e">
        <f>F122-M122</f>
        <v>#REF!</v>
      </c>
      <c r="N123" s="412" t="e">
        <f>G122-N122</f>
        <v>#REF!</v>
      </c>
    </row>
    <row r="124" spans="1:9" s="276" customFormat="1" ht="12.75" hidden="1" outlineLevel="1">
      <c r="A124" s="573"/>
      <c r="B124" s="573"/>
      <c r="C124" s="573"/>
      <c r="D124" s="575"/>
      <c r="E124" s="574"/>
      <c r="F124" s="574"/>
      <c r="G124" s="574"/>
      <c r="H124" s="574"/>
      <c r="I124" s="574"/>
    </row>
    <row r="125" s="276" customFormat="1" ht="12.75" hidden="1" collapsed="1"/>
    <row r="126" s="276" customFormat="1" ht="12.75" hidden="1"/>
    <row r="127" spans="1:8" s="276" customFormat="1" ht="15" hidden="1" outlineLevel="1">
      <c r="A127" s="1178" t="e">
        <f>CONCATENATE("Nota nr ",#REF!,": ",#REF!)</f>
        <v>#REF!</v>
      </c>
      <c r="B127" s="1178"/>
      <c r="C127" s="1178"/>
      <c r="D127" s="1178"/>
      <c r="E127" s="1178"/>
      <c r="F127" s="1178"/>
      <c r="G127" s="1178"/>
      <c r="H127" s="338" t="s">
        <v>266</v>
      </c>
    </row>
    <row r="128" spans="1:8" s="276" customFormat="1" ht="15" hidden="1" outlineLevel="1">
      <c r="A128" s="282"/>
      <c r="B128" s="282"/>
      <c r="C128" s="282"/>
      <c r="D128" s="282"/>
      <c r="E128" s="282"/>
      <c r="F128" s="282"/>
      <c r="G128" s="282"/>
      <c r="H128" s="282"/>
    </row>
    <row r="129" spans="1:8" s="276" customFormat="1" ht="26.25" customHeight="1" hidden="1" outlineLevel="1">
      <c r="A129" s="1271" t="s">
        <v>651</v>
      </c>
      <c r="B129" s="1271"/>
      <c r="C129" s="1271"/>
      <c r="D129" s="1271"/>
      <c r="E129" s="1271"/>
      <c r="F129" s="1271"/>
      <c r="G129" s="457" t="e">
        <f>CONCATENATE("Stan na ",#REF!)</f>
        <v>#REF!</v>
      </c>
      <c r="H129" s="458" t="e">
        <f>CONCATENATE("Stan na ",#REF!)</f>
        <v>#REF!</v>
      </c>
    </row>
    <row r="130" spans="1:8" s="276" customFormat="1" ht="15" customHeight="1" hidden="1" outlineLevel="1">
      <c r="A130" s="460" t="s">
        <v>257</v>
      </c>
      <c r="B130" s="1270"/>
      <c r="C130" s="1270"/>
      <c r="D130" s="1270"/>
      <c r="E130" s="1270"/>
      <c r="F130" s="1270"/>
      <c r="G130" s="461"/>
      <c r="H130" s="462"/>
    </row>
    <row r="131" spans="1:8" s="276" customFormat="1" ht="12.75" hidden="1" outlineLevel="1">
      <c r="A131" s="464" t="s">
        <v>258</v>
      </c>
      <c r="B131" s="1269"/>
      <c r="C131" s="1269"/>
      <c r="D131" s="1269"/>
      <c r="E131" s="1269"/>
      <c r="F131" s="1269"/>
      <c r="G131" s="465"/>
      <c r="H131" s="466"/>
    </row>
    <row r="132" spans="1:8" s="276" customFormat="1" ht="12.75" hidden="1" outlineLevel="1">
      <c r="A132" s="464" t="s">
        <v>259</v>
      </c>
      <c r="B132" s="1269"/>
      <c r="C132" s="1269"/>
      <c r="D132" s="1269"/>
      <c r="E132" s="1269"/>
      <c r="F132" s="1269"/>
      <c r="G132" s="465"/>
      <c r="H132" s="466"/>
    </row>
    <row r="133" spans="1:8" s="276" customFormat="1" ht="12.75" hidden="1" outlineLevel="1">
      <c r="A133" s="464" t="s">
        <v>260</v>
      </c>
      <c r="B133" s="1269"/>
      <c r="C133" s="1269"/>
      <c r="D133" s="1269"/>
      <c r="E133" s="1269"/>
      <c r="F133" s="1269"/>
      <c r="G133" s="465"/>
      <c r="H133" s="466"/>
    </row>
    <row r="134" spans="1:8" s="276" customFormat="1" ht="12.75" hidden="1" outlineLevel="1">
      <c r="A134" s="464" t="s">
        <v>261</v>
      </c>
      <c r="B134" s="1269"/>
      <c r="C134" s="1269"/>
      <c r="D134" s="1269"/>
      <c r="E134" s="1269"/>
      <c r="F134" s="1269"/>
      <c r="G134" s="465"/>
      <c r="H134" s="466"/>
    </row>
    <row r="135" spans="1:12" s="276" customFormat="1" ht="12.75" hidden="1" outlineLevel="1">
      <c r="A135" s="464" t="s">
        <v>262</v>
      </c>
      <c r="B135" s="1269"/>
      <c r="C135" s="1269"/>
      <c r="D135" s="1269"/>
      <c r="E135" s="1269"/>
      <c r="F135" s="1269"/>
      <c r="G135" s="465"/>
      <c r="H135" s="466"/>
      <c r="J135" s="339" t="s">
        <v>887</v>
      </c>
      <c r="K135" s="340"/>
      <c r="L135" s="341"/>
    </row>
    <row r="136" spans="1:12" s="276" customFormat="1" ht="12.75" hidden="1" outlineLevel="1">
      <c r="A136" s="464" t="s">
        <v>263</v>
      </c>
      <c r="B136" s="1269"/>
      <c r="C136" s="1269"/>
      <c r="D136" s="1269"/>
      <c r="E136" s="1269"/>
      <c r="F136" s="1269"/>
      <c r="G136" s="465"/>
      <c r="H136" s="466"/>
      <c r="J136" s="328"/>
      <c r="K136" s="409" t="e">
        <f>J115</f>
        <v>#REF!</v>
      </c>
      <c r="L136" s="410" t="e">
        <f>J104</f>
        <v>#REF!</v>
      </c>
    </row>
    <row r="137" spans="1:12" s="276" customFormat="1" ht="12.75" customHeight="1" hidden="1" outlineLevel="1">
      <c r="A137" s="1275" t="s">
        <v>899</v>
      </c>
      <c r="B137" s="1275"/>
      <c r="C137" s="1275"/>
      <c r="D137" s="1275"/>
      <c r="E137" s="1275"/>
      <c r="F137" s="1275"/>
      <c r="G137" s="468">
        <f>SUM(G130:G136)</f>
        <v>0</v>
      </c>
      <c r="H137" s="469">
        <f>SUM(H130:H136)</f>
        <v>0</v>
      </c>
      <c r="J137" s="328" t="s">
        <v>268</v>
      </c>
      <c r="K137" s="376" t="e">
        <f>#REF!</f>
        <v>#REF!</v>
      </c>
      <c r="L137" s="376" t="e">
        <f>#REF!</f>
        <v>#REF!</v>
      </c>
    </row>
    <row r="138" spans="1:12" s="276" customFormat="1" ht="15" hidden="1" outlineLevel="1">
      <c r="A138" s="282"/>
      <c r="B138" s="282"/>
      <c r="C138" s="282"/>
      <c r="D138" s="282"/>
      <c r="E138" s="282"/>
      <c r="F138" s="282"/>
      <c r="G138" s="282"/>
      <c r="H138" s="282"/>
      <c r="J138" s="346" t="s">
        <v>891</v>
      </c>
      <c r="K138" s="378" t="e">
        <f>G137-K137</f>
        <v>#REF!</v>
      </c>
      <c r="L138" s="378" t="e">
        <f>H137-L137</f>
        <v>#REF!</v>
      </c>
    </row>
    <row r="139" spans="2:9" s="276" customFormat="1" ht="15" hidden="1" collapsed="1">
      <c r="B139" s="576"/>
      <c r="C139" s="576"/>
      <c r="D139" s="554"/>
      <c r="E139" s="554"/>
      <c r="F139" s="567"/>
      <c r="G139" s="567"/>
      <c r="H139" s="520"/>
      <c r="I139" s="520"/>
    </row>
    <row r="140" spans="1:8" s="276" customFormat="1" ht="15" hidden="1" outlineLevel="1">
      <c r="A140" s="1178" t="e">
        <f>CONCATENATE("Nota nr ",#REF!,": ",#REF!)</f>
        <v>#REF!</v>
      </c>
      <c r="B140" s="1178"/>
      <c r="C140" s="1178"/>
      <c r="D140" s="1178"/>
      <c r="E140" s="1178"/>
      <c r="F140" s="1178"/>
      <c r="G140" s="1178"/>
      <c r="H140" s="1178"/>
    </row>
    <row r="141" spans="2:8" s="276" customFormat="1" ht="15" hidden="1" outlineLevel="1">
      <c r="B141" s="282"/>
      <c r="C141" s="282"/>
      <c r="D141" s="282"/>
      <c r="E141" s="282"/>
      <c r="F141" s="282"/>
      <c r="G141" s="282"/>
      <c r="H141" s="577" t="s">
        <v>266</v>
      </c>
    </row>
    <row r="142" spans="1:8" s="276" customFormat="1" ht="12.75" customHeight="1" hidden="1" outlineLevel="1">
      <c r="A142" s="1272" t="s">
        <v>651</v>
      </c>
      <c r="B142" s="1272"/>
      <c r="C142" s="1272"/>
      <c r="D142" s="1272"/>
      <c r="E142" s="1273" t="e">
        <f>CONCATENATE("Stan na ",#REF!)</f>
        <v>#REF!</v>
      </c>
      <c r="F142" s="1273"/>
      <c r="G142" s="1273"/>
      <c r="H142" s="1273"/>
    </row>
    <row r="143" spans="1:8" s="276" customFormat="1" ht="38.25" hidden="1" outlineLevel="1">
      <c r="A143" s="1272"/>
      <c r="B143" s="1272"/>
      <c r="C143" s="1272"/>
      <c r="D143" s="1272"/>
      <c r="E143" s="578" t="s">
        <v>351</v>
      </c>
      <c r="F143" s="579" t="s">
        <v>352</v>
      </c>
      <c r="G143" s="580" t="s">
        <v>353</v>
      </c>
      <c r="H143" s="581" t="s">
        <v>354</v>
      </c>
    </row>
    <row r="144" spans="1:8" s="276" customFormat="1" ht="12.75" customHeight="1" hidden="1" outlineLevel="1">
      <c r="A144" s="1274" t="s">
        <v>355</v>
      </c>
      <c r="B144" s="1274"/>
      <c r="C144" s="1274"/>
      <c r="D144" s="1274"/>
      <c r="E144" s="582"/>
      <c r="F144" s="582"/>
      <c r="G144" s="583"/>
      <c r="H144" s="584"/>
    </row>
    <row r="145" spans="1:8" s="276" customFormat="1" ht="12.75" customHeight="1" hidden="1" outlineLevel="1">
      <c r="A145" s="1277" t="s">
        <v>356</v>
      </c>
      <c r="B145" s="1277"/>
      <c r="C145" s="1277"/>
      <c r="D145" s="1277"/>
      <c r="E145" s="585"/>
      <c r="F145" s="585"/>
      <c r="G145" s="586"/>
      <c r="H145" s="587"/>
    </row>
    <row r="146" spans="1:8" s="276" customFormat="1" ht="12.75" customHeight="1" hidden="1" outlineLevel="1">
      <c r="A146" s="1277" t="s">
        <v>357</v>
      </c>
      <c r="B146" s="1277"/>
      <c r="C146" s="1277"/>
      <c r="D146" s="1277"/>
      <c r="E146" s="585"/>
      <c r="F146" s="585"/>
      <c r="G146" s="586"/>
      <c r="H146" s="587"/>
    </row>
    <row r="147" spans="1:8" s="276" customFormat="1" ht="12.75" customHeight="1" hidden="1" outlineLevel="1">
      <c r="A147" s="1277" t="s">
        <v>358</v>
      </c>
      <c r="B147" s="1277"/>
      <c r="C147" s="1277"/>
      <c r="D147" s="1277"/>
      <c r="E147" s="585"/>
      <c r="F147" s="585"/>
      <c r="G147" s="586"/>
      <c r="H147" s="587"/>
    </row>
    <row r="148" spans="1:8" s="276" customFormat="1" ht="12.75" customHeight="1" hidden="1" outlineLevel="1">
      <c r="A148" s="1277" t="s">
        <v>359</v>
      </c>
      <c r="B148" s="1277"/>
      <c r="C148" s="1277"/>
      <c r="D148" s="1277"/>
      <c r="E148" s="585"/>
      <c r="F148" s="585"/>
      <c r="G148" s="586"/>
      <c r="H148" s="587"/>
    </row>
    <row r="149" spans="1:8" s="276" customFormat="1" ht="13.5" customHeight="1" hidden="1" outlineLevel="1">
      <c r="A149" s="1280" t="s">
        <v>274</v>
      </c>
      <c r="B149" s="1280"/>
      <c r="C149" s="1280"/>
      <c r="D149" s="1280"/>
      <c r="E149" s="588">
        <f>SUM(E144:E148)</f>
        <v>0</v>
      </c>
      <c r="F149" s="588">
        <f>SUM(F144:F148)</f>
        <v>0</v>
      </c>
      <c r="G149" s="589" t="s">
        <v>360</v>
      </c>
      <c r="H149" s="590" t="s">
        <v>360</v>
      </c>
    </row>
    <row r="150" s="276" customFormat="1" ht="12.75" hidden="1" outlineLevel="1"/>
    <row r="151" s="276" customFormat="1" ht="12.75" hidden="1" outlineLevel="1"/>
    <row r="152" spans="1:8" s="276" customFormat="1" ht="12.75" customHeight="1" hidden="1" outlineLevel="1">
      <c r="A152" s="1272" t="s">
        <v>651</v>
      </c>
      <c r="B152" s="1272"/>
      <c r="C152" s="1272"/>
      <c r="D152" s="1272"/>
      <c r="E152" s="1273" t="e">
        <f>CONCATENATE("Stan na ",#REF!)</f>
        <v>#REF!</v>
      </c>
      <c r="F152" s="1273"/>
      <c r="G152" s="1273"/>
      <c r="H152" s="1273"/>
    </row>
    <row r="153" spans="1:8" s="276" customFormat="1" ht="38.25" hidden="1" outlineLevel="1">
      <c r="A153" s="1272"/>
      <c r="B153" s="1272"/>
      <c r="C153" s="1272"/>
      <c r="D153" s="1272"/>
      <c r="E153" s="578" t="s">
        <v>351</v>
      </c>
      <c r="F153" s="579" t="s">
        <v>352</v>
      </c>
      <c r="G153" s="580" t="s">
        <v>353</v>
      </c>
      <c r="H153" s="581" t="s">
        <v>354</v>
      </c>
    </row>
    <row r="154" spans="1:8" s="276" customFormat="1" ht="12.75" customHeight="1" hidden="1" outlineLevel="1">
      <c r="A154" s="1274" t="s">
        <v>355</v>
      </c>
      <c r="B154" s="1274"/>
      <c r="C154" s="1274"/>
      <c r="D154" s="1274"/>
      <c r="E154" s="582"/>
      <c r="F154" s="582"/>
      <c r="G154" s="583"/>
      <c r="H154" s="584"/>
    </row>
    <row r="155" spans="1:8" s="276" customFormat="1" ht="12.75" customHeight="1" hidden="1" outlineLevel="1">
      <c r="A155" s="1277" t="s">
        <v>356</v>
      </c>
      <c r="B155" s="1277"/>
      <c r="C155" s="1277"/>
      <c r="D155" s="1277"/>
      <c r="E155" s="585"/>
      <c r="F155" s="585"/>
      <c r="G155" s="586"/>
      <c r="H155" s="587"/>
    </row>
    <row r="156" spans="1:8" s="276" customFormat="1" ht="12.75" customHeight="1" hidden="1" outlineLevel="1">
      <c r="A156" s="1277" t="s">
        <v>357</v>
      </c>
      <c r="B156" s="1277"/>
      <c r="C156" s="1277"/>
      <c r="D156" s="1277"/>
      <c r="E156" s="585"/>
      <c r="F156" s="585"/>
      <c r="G156" s="586"/>
      <c r="H156" s="587"/>
    </row>
    <row r="157" spans="1:8" s="276" customFormat="1" ht="12.75" customHeight="1" hidden="1" outlineLevel="1">
      <c r="A157" s="1277" t="s">
        <v>358</v>
      </c>
      <c r="B157" s="1277"/>
      <c r="C157" s="1277"/>
      <c r="D157" s="1277"/>
      <c r="E157" s="585"/>
      <c r="F157" s="585"/>
      <c r="G157" s="586"/>
      <c r="H157" s="587"/>
    </row>
    <row r="158" spans="1:8" s="276" customFormat="1" ht="12.75" customHeight="1" hidden="1" outlineLevel="1">
      <c r="A158" s="1277" t="s">
        <v>359</v>
      </c>
      <c r="B158" s="1277"/>
      <c r="C158" s="1277"/>
      <c r="D158" s="1277"/>
      <c r="E158" s="585"/>
      <c r="F158" s="585"/>
      <c r="G158" s="586"/>
      <c r="H158" s="587"/>
    </row>
    <row r="159" spans="1:8" s="276" customFormat="1" ht="13.5" customHeight="1" hidden="1" outlineLevel="1">
      <c r="A159" s="1280" t="s">
        <v>274</v>
      </c>
      <c r="B159" s="1280"/>
      <c r="C159" s="1280"/>
      <c r="D159" s="1280"/>
      <c r="E159" s="588">
        <f>SUM(E154:E158)</f>
        <v>0</v>
      </c>
      <c r="F159" s="588">
        <f>SUM(F154:F158)</f>
        <v>0</v>
      </c>
      <c r="G159" s="589" t="s">
        <v>360</v>
      </c>
      <c r="H159" s="590" t="s">
        <v>360</v>
      </c>
    </row>
    <row r="160" s="276" customFormat="1" ht="12.75" hidden="1" outlineLevel="1"/>
    <row r="161" s="276" customFormat="1" ht="12.75" hidden="1" collapsed="1"/>
    <row r="162" spans="1:6" s="276" customFormat="1" ht="15" hidden="1">
      <c r="A162" s="1178" t="e">
        <f>CONCATENATE("Nota nr ",#REF!,":"," ",#REF!)</f>
        <v>#REF!</v>
      </c>
      <c r="B162" s="1178"/>
      <c r="C162" s="1178"/>
      <c r="D162" s="1178"/>
      <c r="E162" s="1178"/>
      <c r="F162" s="1178"/>
    </row>
    <row r="163" spans="2:8" s="276" customFormat="1" ht="15" hidden="1">
      <c r="B163" s="282"/>
      <c r="C163" s="282"/>
      <c r="D163" s="282"/>
      <c r="E163" s="282"/>
      <c r="F163" s="282"/>
      <c r="G163" s="282"/>
      <c r="H163" s="577" t="s">
        <v>266</v>
      </c>
    </row>
    <row r="164" spans="1:8" s="276" customFormat="1" ht="12.75" customHeight="1" hidden="1">
      <c r="A164" s="1281" t="s">
        <v>651</v>
      </c>
      <c r="B164" s="1281"/>
      <c r="C164" s="1281"/>
      <c r="D164" s="1281"/>
      <c r="E164" s="1282" t="e">
        <f>CONCATENATE("Stan na ",#REF!)</f>
        <v>#REF!</v>
      </c>
      <c r="F164" s="1282"/>
      <c r="G164" s="1276" t="e">
        <f>CONCATENATE("Stan na ",#REF!)</f>
        <v>#REF!</v>
      </c>
      <c r="H164" s="1276"/>
    </row>
    <row r="165" spans="1:8" s="276" customFormat="1" ht="15.75" customHeight="1" hidden="1">
      <c r="A165" s="1281"/>
      <c r="B165" s="1281"/>
      <c r="C165" s="1281"/>
      <c r="D165" s="1281"/>
      <c r="E165" s="591" t="s">
        <v>361</v>
      </c>
      <c r="F165" s="591" t="s">
        <v>362</v>
      </c>
      <c r="G165" s="591" t="s">
        <v>361</v>
      </c>
      <c r="H165" s="592" t="s">
        <v>362</v>
      </c>
    </row>
    <row r="166" spans="1:8" s="276" customFormat="1" ht="21.75" customHeight="1" hidden="1">
      <c r="A166" s="1284" t="s">
        <v>363</v>
      </c>
      <c r="B166" s="1284"/>
      <c r="C166" s="1284"/>
      <c r="D166" s="1284"/>
      <c r="E166" s="1284"/>
      <c r="F166" s="1284"/>
      <c r="G166" s="1284"/>
      <c r="H166" s="1284"/>
    </row>
    <row r="167" spans="1:8" s="276" customFormat="1" ht="12.75" customHeight="1" hidden="1">
      <c r="A167" s="1278" t="s">
        <v>364</v>
      </c>
      <c r="B167" s="1278"/>
      <c r="C167" s="1278"/>
      <c r="D167" s="1278"/>
      <c r="E167" s="593">
        <f>SUM(E168:E171)</f>
        <v>0</v>
      </c>
      <c r="F167" s="593">
        <f>SUM(F168:F171)</f>
        <v>0</v>
      </c>
      <c r="G167" s="593">
        <f>SUM(G168:G171)</f>
        <v>0</v>
      </c>
      <c r="H167" s="594">
        <f>SUM(H168:H171)</f>
        <v>0</v>
      </c>
    </row>
    <row r="168" spans="1:8" s="276" customFormat="1" ht="12.75" hidden="1">
      <c r="A168" s="1283"/>
      <c r="B168" s="1283"/>
      <c r="C168" s="1283"/>
      <c r="D168" s="1283"/>
      <c r="E168" s="585"/>
      <c r="F168" s="585"/>
      <c r="G168" s="585"/>
      <c r="H168" s="595"/>
    </row>
    <row r="169" spans="1:8" s="276" customFormat="1" ht="12.75" hidden="1">
      <c r="A169" s="1283"/>
      <c r="B169" s="1283"/>
      <c r="C169" s="1283"/>
      <c r="D169" s="1283"/>
      <c r="E169" s="585"/>
      <c r="F169" s="585"/>
      <c r="G169" s="585"/>
      <c r="H169" s="595"/>
    </row>
    <row r="170" spans="1:8" s="276" customFormat="1" ht="12.75" hidden="1">
      <c r="A170" s="1283"/>
      <c r="B170" s="1283"/>
      <c r="C170" s="1283"/>
      <c r="D170" s="1283"/>
      <c r="E170" s="585"/>
      <c r="F170" s="585"/>
      <c r="G170" s="585"/>
      <c r="H170" s="595"/>
    </row>
    <row r="171" spans="1:8" s="276" customFormat="1" ht="12.75" hidden="1">
      <c r="A171" s="1279"/>
      <c r="B171" s="1279"/>
      <c r="C171" s="1279"/>
      <c r="D171" s="1279"/>
      <c r="E171" s="596"/>
      <c r="F171" s="596"/>
      <c r="G171" s="596"/>
      <c r="H171" s="597"/>
    </row>
    <row r="172" spans="1:8" s="276" customFormat="1" ht="12.75" customHeight="1" hidden="1">
      <c r="A172" s="1278" t="s">
        <v>365</v>
      </c>
      <c r="B172" s="1278"/>
      <c r="C172" s="1278"/>
      <c r="D172" s="1278"/>
      <c r="E172" s="593">
        <f>SUM(E173:E175)</f>
        <v>0</v>
      </c>
      <c r="F172" s="593">
        <f>SUM(F173:F175)</f>
        <v>0</v>
      </c>
      <c r="G172" s="593">
        <f>SUM(G173:G175)</f>
        <v>0</v>
      </c>
      <c r="H172" s="594">
        <f>SUM(H173:H175)</f>
        <v>0</v>
      </c>
    </row>
    <row r="173" spans="1:8" s="276" customFormat="1" ht="12.75" hidden="1">
      <c r="A173" s="1283"/>
      <c r="B173" s="1283"/>
      <c r="C173" s="1283"/>
      <c r="D173" s="1283"/>
      <c r="E173" s="585"/>
      <c r="F173" s="585"/>
      <c r="G173" s="585"/>
      <c r="H173" s="595"/>
    </row>
    <row r="174" spans="1:10" ht="15" hidden="1">
      <c r="A174" s="1283"/>
      <c r="B174" s="1283"/>
      <c r="C174" s="1283"/>
      <c r="D174" s="1283"/>
      <c r="E174" s="585"/>
      <c r="F174" s="585"/>
      <c r="G174" s="585"/>
      <c r="H174" s="595"/>
      <c r="I174" s="276"/>
      <c r="J174" s="276"/>
    </row>
    <row r="175" spans="1:10" ht="15" hidden="1">
      <c r="A175" s="1279"/>
      <c r="B175" s="1279"/>
      <c r="C175" s="1279"/>
      <c r="D175" s="1279"/>
      <c r="E175" s="596"/>
      <c r="F175" s="596"/>
      <c r="G175" s="596"/>
      <c r="H175" s="597"/>
      <c r="I175" s="276"/>
      <c r="J175" s="276"/>
    </row>
    <row r="176" spans="1:10" ht="15" customHeight="1" hidden="1">
      <c r="A176" s="1278" t="s">
        <v>366</v>
      </c>
      <c r="B176" s="1278"/>
      <c r="C176" s="1278"/>
      <c r="D176" s="1278"/>
      <c r="E176" s="593">
        <f>SUM(E177:E179)</f>
        <v>0</v>
      </c>
      <c r="F176" s="593">
        <f>SUM(F177:F179)</f>
        <v>0</v>
      </c>
      <c r="G176" s="593">
        <f>SUM(G177:G179)</f>
        <v>0</v>
      </c>
      <c r="H176" s="594">
        <f>SUM(H177:H179)</f>
        <v>0</v>
      </c>
      <c r="I176" s="276"/>
      <c r="J176" s="276"/>
    </row>
    <row r="177" spans="1:10" ht="15" hidden="1">
      <c r="A177" s="1283"/>
      <c r="B177" s="1283"/>
      <c r="C177" s="1283"/>
      <c r="D177" s="1283"/>
      <c r="E177" s="585"/>
      <c r="F177" s="585"/>
      <c r="G177" s="585"/>
      <c r="H177" s="595"/>
      <c r="I177" s="276"/>
      <c r="J177" s="276"/>
    </row>
    <row r="178" spans="1:10" ht="15" hidden="1">
      <c r="A178" s="1283"/>
      <c r="B178" s="1283"/>
      <c r="C178" s="1283"/>
      <c r="D178" s="1283"/>
      <c r="E178" s="585"/>
      <c r="F178" s="585"/>
      <c r="G178" s="585"/>
      <c r="H178" s="595"/>
      <c r="I178" s="276"/>
      <c r="J178" s="276"/>
    </row>
    <row r="179" spans="1:10" ht="15" hidden="1">
      <c r="A179" s="1279"/>
      <c r="B179" s="1279"/>
      <c r="C179" s="1279"/>
      <c r="D179" s="1279"/>
      <c r="E179" s="596"/>
      <c r="F179" s="596"/>
      <c r="G179" s="596"/>
      <c r="H179" s="597"/>
      <c r="I179" s="276"/>
      <c r="J179" s="276"/>
    </row>
    <row r="180" spans="1:10" ht="15" customHeight="1" hidden="1">
      <c r="A180" s="1285" t="s">
        <v>899</v>
      </c>
      <c r="B180" s="1285"/>
      <c r="C180" s="1285"/>
      <c r="D180" s="1285"/>
      <c r="E180" s="598">
        <f>E167+E172+E176</f>
        <v>0</v>
      </c>
      <c r="F180" s="598">
        <f>F167+F172+F176</f>
        <v>0</v>
      </c>
      <c r="G180" s="598">
        <f>G167+G172+G176</f>
        <v>0</v>
      </c>
      <c r="H180" s="599">
        <f>H167+H172+H176</f>
        <v>0</v>
      </c>
      <c r="I180" s="276"/>
      <c r="J180" s="276"/>
    </row>
    <row r="181" spans="1:8" s="276" customFormat="1" ht="21.75" customHeight="1" hidden="1">
      <c r="A181" s="1284" t="s">
        <v>363</v>
      </c>
      <c r="B181" s="1284"/>
      <c r="C181" s="1284"/>
      <c r="D181" s="1284"/>
      <c r="E181" s="1284"/>
      <c r="F181" s="1284"/>
      <c r="G181" s="1284"/>
      <c r="H181" s="1284"/>
    </row>
    <row r="182" spans="1:10" ht="15" customHeight="1" hidden="1">
      <c r="A182" s="1278" t="s">
        <v>364</v>
      </c>
      <c r="B182" s="1278"/>
      <c r="C182" s="1278"/>
      <c r="D182" s="1278"/>
      <c r="E182" s="593">
        <f>SUM(E183:E186)</f>
        <v>0</v>
      </c>
      <c r="F182" s="593">
        <f>SUM(F183:F186)</f>
        <v>0</v>
      </c>
      <c r="G182" s="593">
        <f>SUM(G183:G186)</f>
        <v>0</v>
      </c>
      <c r="H182" s="594">
        <f>SUM(H183:H186)</f>
        <v>0</v>
      </c>
      <c r="I182" s="276"/>
      <c r="J182" s="276"/>
    </row>
    <row r="183" spans="1:10" ht="15" hidden="1">
      <c r="A183" s="1283"/>
      <c r="B183" s="1283"/>
      <c r="C183" s="1283"/>
      <c r="D183" s="1283"/>
      <c r="E183" s="585"/>
      <c r="F183" s="585"/>
      <c r="G183" s="585"/>
      <c r="H183" s="595"/>
      <c r="I183" s="276"/>
      <c r="J183" s="276"/>
    </row>
    <row r="184" spans="1:10" ht="15" hidden="1">
      <c r="A184" s="1283"/>
      <c r="B184" s="1283"/>
      <c r="C184" s="1283"/>
      <c r="D184" s="1283"/>
      <c r="E184" s="585"/>
      <c r="F184" s="585"/>
      <c r="G184" s="585"/>
      <c r="H184" s="595"/>
      <c r="I184" s="276"/>
      <c r="J184" s="276"/>
    </row>
    <row r="185" spans="1:10" ht="15" hidden="1">
      <c r="A185" s="1283"/>
      <c r="B185" s="1283"/>
      <c r="C185" s="1283"/>
      <c r="D185" s="1283"/>
      <c r="E185" s="585"/>
      <c r="F185" s="585"/>
      <c r="G185" s="585"/>
      <c r="H185" s="595"/>
      <c r="I185" s="276"/>
      <c r="J185" s="276"/>
    </row>
    <row r="186" spans="1:10" ht="15" hidden="1">
      <c r="A186" s="1279"/>
      <c r="B186" s="1279"/>
      <c r="C186" s="1279"/>
      <c r="D186" s="1279"/>
      <c r="E186" s="596"/>
      <c r="F186" s="596"/>
      <c r="G186" s="596"/>
      <c r="H186" s="597"/>
      <c r="I186" s="276"/>
      <c r="J186" s="276"/>
    </row>
    <row r="187" spans="1:10" ht="15" customHeight="1" hidden="1">
      <c r="A187" s="1278" t="s">
        <v>365</v>
      </c>
      <c r="B187" s="1278"/>
      <c r="C187" s="1278"/>
      <c r="D187" s="1278"/>
      <c r="E187" s="593">
        <f>SUM(E188:E190)</f>
        <v>0</v>
      </c>
      <c r="F187" s="593">
        <f>SUM(F188:F190)</f>
        <v>0</v>
      </c>
      <c r="G187" s="593">
        <f>SUM(G188:G190)</f>
        <v>0</v>
      </c>
      <c r="H187" s="594">
        <f>SUM(H188:H190)</f>
        <v>0</v>
      </c>
      <c r="I187" s="276"/>
      <c r="J187" s="276"/>
    </row>
    <row r="188" spans="1:10" ht="15" hidden="1">
      <c r="A188" s="1283"/>
      <c r="B188" s="1283"/>
      <c r="C188" s="1283"/>
      <c r="D188" s="1283"/>
      <c r="E188" s="585"/>
      <c r="F188" s="585"/>
      <c r="G188" s="585"/>
      <c r="H188" s="595"/>
      <c r="I188" s="276"/>
      <c r="J188" s="276"/>
    </row>
    <row r="189" spans="1:10" ht="15" hidden="1">
      <c r="A189" s="1283"/>
      <c r="B189" s="1283"/>
      <c r="C189" s="1283"/>
      <c r="D189" s="1283"/>
      <c r="E189" s="585"/>
      <c r="F189" s="585"/>
      <c r="G189" s="585"/>
      <c r="H189" s="595"/>
      <c r="I189" s="276"/>
      <c r="J189" s="276"/>
    </row>
    <row r="190" spans="1:10" ht="15" hidden="1">
      <c r="A190" s="1279"/>
      <c r="B190" s="1279"/>
      <c r="C190" s="1279"/>
      <c r="D190" s="1279"/>
      <c r="E190" s="596"/>
      <c r="F190" s="596"/>
      <c r="G190" s="596"/>
      <c r="H190" s="597"/>
      <c r="I190" s="276"/>
      <c r="J190" s="276"/>
    </row>
    <row r="191" spans="1:10" ht="12.75" customHeight="1" hidden="1">
      <c r="A191" s="1278" t="s">
        <v>366</v>
      </c>
      <c r="B191" s="1278"/>
      <c r="C191" s="1278"/>
      <c r="D191" s="1278"/>
      <c r="E191" s="593">
        <f>SUM(E192:E194)</f>
        <v>0</v>
      </c>
      <c r="F191" s="593">
        <f>SUM(F192:F194)</f>
        <v>0</v>
      </c>
      <c r="G191" s="593">
        <f>SUM(G192:G194)</f>
        <v>0</v>
      </c>
      <c r="H191" s="594">
        <f>SUM(H192:H194)</f>
        <v>0</v>
      </c>
      <c r="I191" s="276"/>
      <c r="J191" s="276"/>
    </row>
    <row r="192" spans="1:10" ht="15" customHeight="1" hidden="1">
      <c r="A192" s="1283"/>
      <c r="B192" s="1283"/>
      <c r="C192" s="1283"/>
      <c r="D192" s="1283"/>
      <c r="E192" s="585"/>
      <c r="F192" s="585"/>
      <c r="G192" s="585"/>
      <c r="H192" s="595"/>
      <c r="I192" s="276"/>
      <c r="J192" s="276"/>
    </row>
    <row r="193" spans="1:10" ht="15" hidden="1">
      <c r="A193" s="1283"/>
      <c r="B193" s="1283"/>
      <c r="C193" s="1283"/>
      <c r="D193" s="1283"/>
      <c r="E193" s="585"/>
      <c r="F193" s="585"/>
      <c r="G193" s="585"/>
      <c r="H193" s="595"/>
      <c r="I193" s="276"/>
      <c r="J193" s="276"/>
    </row>
    <row r="194" spans="1:10" ht="15" hidden="1">
      <c r="A194" s="1279"/>
      <c r="B194" s="1279"/>
      <c r="C194" s="1279"/>
      <c r="D194" s="1279"/>
      <c r="E194" s="596"/>
      <c r="F194" s="596"/>
      <c r="G194" s="596"/>
      <c r="H194" s="597"/>
      <c r="I194" s="276"/>
      <c r="J194" s="276"/>
    </row>
    <row r="195" spans="1:10" ht="12.75" customHeight="1" hidden="1">
      <c r="A195" s="1285" t="s">
        <v>899</v>
      </c>
      <c r="B195" s="1285"/>
      <c r="C195" s="1285"/>
      <c r="D195" s="1285"/>
      <c r="E195" s="598">
        <f>E182+E187+E191</f>
        <v>0</v>
      </c>
      <c r="F195" s="598">
        <f>F182+F187+F191</f>
        <v>0</v>
      </c>
      <c r="G195" s="598">
        <f>G182+G187+G191</f>
        <v>0</v>
      </c>
      <c r="H195" s="599">
        <f>H182+H187+H191</f>
        <v>0</v>
      </c>
      <c r="I195" s="276"/>
      <c r="J195" s="276"/>
    </row>
    <row r="196" spans="1:9" ht="15" hidden="1">
      <c r="A196" s="276"/>
      <c r="B196" s="276"/>
      <c r="C196" s="276"/>
      <c r="D196" s="276"/>
      <c r="E196" s="276"/>
      <c r="F196" s="276"/>
      <c r="G196" s="276"/>
      <c r="H196" s="276"/>
      <c r="I196" s="276"/>
    </row>
    <row r="197" spans="1:9" ht="94.5" customHeight="1" hidden="1">
      <c r="A197" s="1286" t="s">
        <v>367</v>
      </c>
      <c r="B197" s="1286"/>
      <c r="C197" s="1286"/>
      <c r="D197" s="1286"/>
      <c r="E197" s="1286"/>
      <c r="F197" s="1286"/>
      <c r="G197" s="1286"/>
      <c r="H197" s="1286"/>
      <c r="I197" s="276"/>
    </row>
    <row r="198" spans="1:9" ht="15" hidden="1">
      <c r="A198" s="600"/>
      <c r="B198" s="600"/>
      <c r="C198" s="600"/>
      <c r="D198" s="600"/>
      <c r="E198" s="600"/>
      <c r="F198" s="600"/>
      <c r="G198" s="600"/>
      <c r="H198" s="600"/>
      <c r="I198" s="276"/>
    </row>
    <row r="199" spans="1:8" ht="68.25" customHeight="1" hidden="1">
      <c r="A199" s="1287" t="s">
        <v>368</v>
      </c>
      <c r="B199" s="1287"/>
      <c r="C199" s="1287"/>
      <c r="D199" s="1287"/>
      <c r="E199" s="1287"/>
      <c r="F199" s="1287"/>
      <c r="G199" s="1287"/>
      <c r="H199" s="1287"/>
    </row>
  </sheetData>
  <sheetProtection selectLockedCells="1" selectUnlockedCells="1"/>
  <mergeCells count="181">
    <mergeCell ref="A197:H197"/>
    <mergeCell ref="A199:H199"/>
    <mergeCell ref="A190:D190"/>
    <mergeCell ref="A191:D191"/>
    <mergeCell ref="A192:D192"/>
    <mergeCell ref="A193:D193"/>
    <mergeCell ref="A194:D194"/>
    <mergeCell ref="A195:D195"/>
    <mergeCell ref="A182:D182"/>
    <mergeCell ref="A183:D183"/>
    <mergeCell ref="A184:D184"/>
    <mergeCell ref="A185:D185"/>
    <mergeCell ref="A186:D186"/>
    <mergeCell ref="A187:D187"/>
    <mergeCell ref="A171:D171"/>
    <mergeCell ref="A172:D172"/>
    <mergeCell ref="A173:D173"/>
    <mergeCell ref="A174:D174"/>
    <mergeCell ref="A188:D188"/>
    <mergeCell ref="A189:D189"/>
    <mergeCell ref="A178:D178"/>
    <mergeCell ref="A179:D179"/>
    <mergeCell ref="A180:D180"/>
    <mergeCell ref="A181:H181"/>
    <mergeCell ref="A159:D159"/>
    <mergeCell ref="A162:F162"/>
    <mergeCell ref="A164:D165"/>
    <mergeCell ref="E164:F164"/>
    <mergeCell ref="A177:D177"/>
    <mergeCell ref="A166:H166"/>
    <mergeCell ref="A167:D167"/>
    <mergeCell ref="A168:D168"/>
    <mergeCell ref="A169:D169"/>
    <mergeCell ref="A170:D170"/>
    <mergeCell ref="A156:D156"/>
    <mergeCell ref="A157:D157"/>
    <mergeCell ref="A176:D176"/>
    <mergeCell ref="A175:D175"/>
    <mergeCell ref="A145:D145"/>
    <mergeCell ref="A146:D146"/>
    <mergeCell ref="A147:D147"/>
    <mergeCell ref="A148:D148"/>
    <mergeCell ref="A149:D149"/>
    <mergeCell ref="A158:D158"/>
    <mergeCell ref="A144:D144"/>
    <mergeCell ref="B134:F134"/>
    <mergeCell ref="B135:F135"/>
    <mergeCell ref="B136:F136"/>
    <mergeCell ref="A137:F137"/>
    <mergeCell ref="G164:H164"/>
    <mergeCell ref="A152:D153"/>
    <mergeCell ref="E152:H152"/>
    <mergeCell ref="A154:D154"/>
    <mergeCell ref="A155:D155"/>
    <mergeCell ref="A122:C122"/>
    <mergeCell ref="A123:C123"/>
    <mergeCell ref="A127:G127"/>
    <mergeCell ref="A129:F129"/>
    <mergeCell ref="A140:H140"/>
    <mergeCell ref="A142:D143"/>
    <mergeCell ref="E142:H142"/>
    <mergeCell ref="B130:F130"/>
    <mergeCell ref="B131:F131"/>
    <mergeCell ref="K114:K115"/>
    <mergeCell ref="L114:L115"/>
    <mergeCell ref="A114:C115"/>
    <mergeCell ref="D114:D115"/>
    <mergeCell ref="E114:E115"/>
    <mergeCell ref="F114:F115"/>
    <mergeCell ref="G114:G115"/>
    <mergeCell ref="H114:H115"/>
    <mergeCell ref="M114:M115"/>
    <mergeCell ref="N114:N115"/>
    <mergeCell ref="B132:F132"/>
    <mergeCell ref="B133:F133"/>
    <mergeCell ref="A118:C118"/>
    <mergeCell ref="A119:C119"/>
    <mergeCell ref="A120:C120"/>
    <mergeCell ref="A121:C121"/>
    <mergeCell ref="A116:H116"/>
    <mergeCell ref="A117:C117"/>
    <mergeCell ref="A111:C111"/>
    <mergeCell ref="A112:C112"/>
    <mergeCell ref="K103:K104"/>
    <mergeCell ref="L103:L104"/>
    <mergeCell ref="A107:C107"/>
    <mergeCell ref="A108:C108"/>
    <mergeCell ref="A109:C109"/>
    <mergeCell ref="A110:C110"/>
    <mergeCell ref="A105:H105"/>
    <mergeCell ref="A106:C106"/>
    <mergeCell ref="G103:G104"/>
    <mergeCell ref="H103:H104"/>
    <mergeCell ref="A96:F96"/>
    <mergeCell ref="A97:F97"/>
    <mergeCell ref="A98:F98"/>
    <mergeCell ref="A101:H101"/>
    <mergeCell ref="A103:C104"/>
    <mergeCell ref="D103:D104"/>
    <mergeCell ref="E103:E104"/>
    <mergeCell ref="F103:F104"/>
    <mergeCell ref="M103:M104"/>
    <mergeCell ref="N103:N104"/>
    <mergeCell ref="A81:C81"/>
    <mergeCell ref="A82:C82"/>
    <mergeCell ref="A90:F90"/>
    <mergeCell ref="A91:F91"/>
    <mergeCell ref="A92:F92"/>
    <mergeCell ref="A93:F93"/>
    <mergeCell ref="J82:K82"/>
    <mergeCell ref="A83:C83"/>
    <mergeCell ref="A76:C76"/>
    <mergeCell ref="J76:K76"/>
    <mergeCell ref="A84:C84"/>
    <mergeCell ref="A88:H88"/>
    <mergeCell ref="A94:F94"/>
    <mergeCell ref="A95:F95"/>
    <mergeCell ref="J68:K68"/>
    <mergeCell ref="A69:C69"/>
    <mergeCell ref="A70:C70"/>
    <mergeCell ref="A77:C77"/>
    <mergeCell ref="A78:C78"/>
    <mergeCell ref="J62:K62"/>
    <mergeCell ref="A63:C63"/>
    <mergeCell ref="A64:C64"/>
    <mergeCell ref="A65:C65"/>
    <mergeCell ref="A66:C66"/>
    <mergeCell ref="B54:E54"/>
    <mergeCell ref="B55:E55"/>
    <mergeCell ref="B56:E56"/>
    <mergeCell ref="A59:I59"/>
    <mergeCell ref="A79:C79"/>
    <mergeCell ref="A80:C80"/>
    <mergeCell ref="A68:C68"/>
    <mergeCell ref="A67:C67"/>
    <mergeCell ref="A73:G73"/>
    <mergeCell ref="A75:C75"/>
    <mergeCell ref="A61:C61"/>
    <mergeCell ref="A62:C62"/>
    <mergeCell ref="B43:D43"/>
    <mergeCell ref="A46:G46"/>
    <mergeCell ref="A48:E48"/>
    <mergeCell ref="B49:E49"/>
    <mergeCell ref="B50:E50"/>
    <mergeCell ref="B51:E51"/>
    <mergeCell ref="B52:E52"/>
    <mergeCell ref="B53:E53"/>
    <mergeCell ref="B39:D39"/>
    <mergeCell ref="B40:D40"/>
    <mergeCell ref="B41:D41"/>
    <mergeCell ref="B42:D42"/>
    <mergeCell ref="B33:D33"/>
    <mergeCell ref="B34:D34"/>
    <mergeCell ref="B35:D35"/>
    <mergeCell ref="B36:D36"/>
    <mergeCell ref="B22:D22"/>
    <mergeCell ref="B23:D23"/>
    <mergeCell ref="B37:D37"/>
    <mergeCell ref="B38:D38"/>
    <mergeCell ref="B26:D26"/>
    <mergeCell ref="B27:D27"/>
    <mergeCell ref="B28:D28"/>
    <mergeCell ref="B29:D29"/>
    <mergeCell ref="B30:D30"/>
    <mergeCell ref="A32:D32"/>
    <mergeCell ref="B24:D24"/>
    <mergeCell ref="B25:D25"/>
    <mergeCell ref="A11:B11"/>
    <mergeCell ref="A12:B12"/>
    <mergeCell ref="A13:B13"/>
    <mergeCell ref="A14:B14"/>
    <mergeCell ref="A17:F17"/>
    <mergeCell ref="A19:D19"/>
    <mergeCell ref="B20:D20"/>
    <mergeCell ref="B21:D21"/>
    <mergeCell ref="A9:B9"/>
    <mergeCell ref="A10:B10"/>
    <mergeCell ref="A1:B1"/>
    <mergeCell ref="A5:G5"/>
    <mergeCell ref="A7:B7"/>
    <mergeCell ref="A8:B8"/>
  </mergeCells>
  <conditionalFormatting sqref="E63:G72 H65:H72">
    <cfRule type="cellIs" priority="1" dxfId="5" operator="equal" stopIfTrue="1">
      <formula>"-"</formula>
    </cfRule>
  </conditionalFormatting>
  <conditionalFormatting sqref="E76:H87">
    <cfRule type="cellIs" priority="2" dxfId="5" operator="equal" stopIfTrue="1">
      <formula>"-"</formula>
    </cfRule>
  </conditionalFormatting>
  <conditionalFormatting sqref="H62:H64">
    <cfRule type="cellIs" priority="3" dxfId="5" operator="equal" stopIfTrue="1">
      <formula>"-"</formula>
    </cfRule>
  </conditionalFormatting>
  <conditionalFormatting sqref="D68">
    <cfRule type="cellIs" priority="4" dxfId="5" operator="equal" stopIfTrue="1">
      <formula>"-"</formula>
    </cfRule>
  </conditionalFormatting>
  <dataValidations count="1">
    <dataValidation type="decimal" allowBlank="1" showErrorMessage="1" error="Niepoprawna liczba. Proszę poprawić" sqref="H62:H64 E63:H64 E65:G67 E69:G72 E76:G81 E83:G87 D106:G108 D110:G111 D117:G119 D121:G122">
      <formula1>-99999999999</formula1>
      <formula2>99999999999</formula2>
    </dataValidation>
  </dataValidations>
  <printOptions/>
  <pageMargins left="0.7083333333333334" right="0.7083333333333334" top="0.7479166666666667" bottom="0.7479166666666667" header="0.5118055555555555" footer="0.5118055555555555"/>
  <pageSetup fitToHeight="0" fitToWidth="1" horizontalDpi="300" verticalDpi="300" orientation="portrait" paperSize="9" scale="72" r:id="rId1"/>
  <rowBreaks count="3" manualBreakCount="3">
    <brk id="58" max="255" man="1"/>
    <brk id="113" max="255" man="1"/>
    <brk id="161" max="7" man="1"/>
  </rowBreaks>
</worksheet>
</file>

<file path=xl/worksheets/sheet11.xml><?xml version="1.0" encoding="utf-8"?>
<worksheet xmlns="http://schemas.openxmlformats.org/spreadsheetml/2006/main" xmlns:r="http://schemas.openxmlformats.org/officeDocument/2006/relationships">
  <sheetPr codeName="noty rachunek">
    <tabColor indexed="43"/>
    <pageSetUpPr fitToPage="1"/>
  </sheetPr>
  <dimension ref="A1:O268"/>
  <sheetViews>
    <sheetView showGridLines="0" view="pageBreakPreview" zoomScale="90" zoomScaleNormal="90" zoomScaleSheetLayoutView="90" zoomScalePageLayoutView="0" workbookViewId="0" topLeftCell="A216">
      <selection activeCell="H214" sqref="H214"/>
    </sheetView>
  </sheetViews>
  <sheetFormatPr defaultColWidth="8.88671875" defaultRowHeight="15" outlineLevelRow="1"/>
  <cols>
    <col min="1" max="1" width="4.77734375" style="0" customWidth="1"/>
    <col min="2" max="8" width="13.5546875" style="0" customWidth="1"/>
    <col min="9" max="9" width="3.99609375" style="0" customWidth="1"/>
    <col min="10" max="10" width="18.77734375" style="0" customWidth="1"/>
    <col min="11" max="12" width="15.3359375" style="0" customWidth="1"/>
  </cols>
  <sheetData>
    <row r="1" spans="1:2" ht="15">
      <c r="A1" s="1165" t="e">
        <f>#REF!</f>
        <v>#REF!</v>
      </c>
      <c r="B1" s="1165"/>
    </row>
    <row r="2" spans="1:9" ht="15">
      <c r="A2" s="277" t="e">
        <f>#REF!</f>
        <v>#REF!</v>
      </c>
      <c r="B2" s="277"/>
      <c r="C2" s="415"/>
      <c r="D2" s="415"/>
      <c r="E2" s="415"/>
      <c r="F2" s="415"/>
      <c r="G2" s="415"/>
      <c r="H2" s="415"/>
      <c r="I2" s="414"/>
    </row>
    <row r="4" spans="1:6" s="276" customFormat="1" ht="15" outlineLevel="1">
      <c r="A4" s="1178" t="e">
        <f>CONCATENATE("Nota nr ",#REF!,":"," ",#REF!)</f>
        <v>#REF!</v>
      </c>
      <c r="B4" s="1178"/>
      <c r="C4" s="1178"/>
      <c r="D4" s="1178"/>
      <c r="E4" s="1178"/>
      <c r="F4" s="1178"/>
    </row>
    <row r="5" spans="2:12" s="276" customFormat="1" ht="15" outlineLevel="1">
      <c r="B5" s="601"/>
      <c r="C5" s="601"/>
      <c r="D5" s="601"/>
      <c r="E5" s="601"/>
      <c r="F5" s="601"/>
      <c r="G5" s="601"/>
      <c r="J5" s="450" t="s">
        <v>887</v>
      </c>
      <c r="K5" s="340"/>
      <c r="L5" s="341"/>
    </row>
    <row r="6" spans="1:12" s="276" customFormat="1" ht="26.25" customHeight="1" outlineLevel="1">
      <c r="A6" s="1292" t="s">
        <v>369</v>
      </c>
      <c r="B6" s="1292"/>
      <c r="C6" s="1292"/>
      <c r="D6" s="1292"/>
      <c r="E6" s="1292"/>
      <c r="F6" s="1292"/>
      <c r="G6" s="602" t="e">
        <f>CONCATENATE(#REF!," ","r."," - ",#REF!," ","r.")</f>
        <v>#REF!</v>
      </c>
      <c r="H6" s="603" t="e">
        <f>CONCATENATE(#REF!," ","r."," - ",#REF!," ","r.")</f>
        <v>#REF!</v>
      </c>
      <c r="I6" s="604"/>
      <c r="J6" s="302"/>
      <c r="K6" s="319" t="e">
        <f>G6</f>
        <v>#REF!</v>
      </c>
      <c r="L6" s="303" t="e">
        <f>H6</f>
        <v>#REF!</v>
      </c>
    </row>
    <row r="7" spans="1:12" s="494" customFormat="1" ht="16.5" customHeight="1" outlineLevel="1">
      <c r="A7" s="1293" t="s">
        <v>370</v>
      </c>
      <c r="B7" s="1293"/>
      <c r="C7" s="1293"/>
      <c r="D7" s="1293"/>
      <c r="E7" s="1293"/>
      <c r="F7" s="1293"/>
      <c r="G7" s="342">
        <f>SUM(G8:G14)</f>
        <v>254091.55</v>
      </c>
      <c r="H7" s="343">
        <f>SUM(H8:H14)</f>
        <v>2860022.94</v>
      </c>
      <c r="I7" s="605"/>
      <c r="J7" s="1294" t="str">
        <f>A7</f>
        <v>Przychody ze sprzedaży produktów i usług, w tym:</v>
      </c>
      <c r="K7" s="1291" t="e">
        <f>'RZIS-por.'!D11+#REF!</f>
        <v>#REF!</v>
      </c>
      <c r="L7" s="1288" t="e">
        <f>'RZIS-por.'!E11+#REF!</f>
        <v>#REF!</v>
      </c>
    </row>
    <row r="8" spans="1:12" s="286" customFormat="1" ht="16.5" customHeight="1" outlineLevel="1">
      <c r="A8" s="1290" t="s">
        <v>371</v>
      </c>
      <c r="B8" s="1290"/>
      <c r="C8" s="1290"/>
      <c r="D8" s="1290"/>
      <c r="E8" s="1290"/>
      <c r="F8" s="1290"/>
      <c r="G8" s="606"/>
      <c r="H8" s="607">
        <v>1749103.93</v>
      </c>
      <c r="I8" s="608"/>
      <c r="J8" s="1294"/>
      <c r="K8" s="1291"/>
      <c r="L8" s="1288"/>
    </row>
    <row r="9" spans="1:12" s="286" customFormat="1" ht="16.5" customHeight="1" outlineLevel="1">
      <c r="A9" s="1290" t="s">
        <v>372</v>
      </c>
      <c r="B9" s="1290"/>
      <c r="C9" s="1290"/>
      <c r="D9" s="1290"/>
      <c r="E9" s="1290"/>
      <c r="F9" s="1290"/>
      <c r="G9" s="606"/>
      <c r="H9" s="607">
        <v>348526.38</v>
      </c>
      <c r="I9" s="608"/>
      <c r="J9" s="1294"/>
      <c r="K9" s="1291"/>
      <c r="L9" s="1288"/>
    </row>
    <row r="10" spans="1:12" s="286" customFormat="1" ht="16.5" customHeight="1" outlineLevel="1">
      <c r="A10" s="1290" t="s">
        <v>373</v>
      </c>
      <c r="B10" s="1290"/>
      <c r="C10" s="1290"/>
      <c r="D10" s="1290"/>
      <c r="E10" s="1290"/>
      <c r="F10" s="1290"/>
      <c r="G10" s="606">
        <v>254091.55</v>
      </c>
      <c r="H10" s="607">
        <v>386517.78</v>
      </c>
      <c r="I10" s="608"/>
      <c r="J10" s="609" t="s">
        <v>891</v>
      </c>
      <c r="K10" s="610" t="e">
        <f>G7-K7</f>
        <v>#REF!</v>
      </c>
      <c r="L10" s="611" t="e">
        <f>H7-L7</f>
        <v>#REF!</v>
      </c>
    </row>
    <row r="11" spans="1:12" s="286" customFormat="1" ht="16.5" customHeight="1" outlineLevel="1">
      <c r="A11" s="1290" t="s">
        <v>374</v>
      </c>
      <c r="B11" s="1290"/>
      <c r="C11" s="1290"/>
      <c r="D11" s="1290"/>
      <c r="E11" s="1290"/>
      <c r="F11" s="1290"/>
      <c r="G11" s="606"/>
      <c r="H11" s="607">
        <v>375874.85</v>
      </c>
      <c r="I11" s="608"/>
      <c r="J11" s="432"/>
      <c r="K11" s="612"/>
      <c r="L11" s="613"/>
    </row>
    <row r="12" spans="1:12" s="286" customFormat="1" ht="16.5" customHeight="1" outlineLevel="1">
      <c r="A12" s="1290" t="s">
        <v>806</v>
      </c>
      <c r="B12" s="1290"/>
      <c r="C12" s="1290"/>
      <c r="D12" s="1290"/>
      <c r="E12" s="1290"/>
      <c r="F12" s="1290"/>
      <c r="G12" s="606"/>
      <c r="H12" s="607"/>
      <c r="I12" s="608"/>
      <c r="J12" s="432"/>
      <c r="K12" s="612"/>
      <c r="L12" s="613"/>
    </row>
    <row r="13" spans="1:12" s="286" customFormat="1" ht="16.5" customHeight="1" outlineLevel="1">
      <c r="A13" s="1290" t="s">
        <v>806</v>
      </c>
      <c r="B13" s="1290"/>
      <c r="C13" s="1290"/>
      <c r="D13" s="1290"/>
      <c r="E13" s="1290"/>
      <c r="F13" s="1290"/>
      <c r="G13" s="606"/>
      <c r="H13" s="607"/>
      <c r="I13" s="608"/>
      <c r="J13" s="1294" t="str">
        <f>A15</f>
        <v>Przychody ze sprzedaży towarów i materiałów w tym:</v>
      </c>
      <c r="K13" s="1291" t="e">
        <f>'RZIS-por.'!D14+#REF!</f>
        <v>#REF!</v>
      </c>
      <c r="L13" s="1288" t="e">
        <f>'RZIS-por.'!E14+#REF!</f>
        <v>#REF!</v>
      </c>
    </row>
    <row r="14" spans="1:12" s="286" customFormat="1" ht="16.5" customHeight="1" outlineLevel="1">
      <c r="A14" s="1289" t="s">
        <v>806</v>
      </c>
      <c r="B14" s="1289"/>
      <c r="C14" s="1289"/>
      <c r="D14" s="1289"/>
      <c r="E14" s="1289"/>
      <c r="F14" s="1289"/>
      <c r="G14" s="606"/>
      <c r="H14" s="607"/>
      <c r="I14" s="608"/>
      <c r="J14" s="1294"/>
      <c r="K14" s="1291"/>
      <c r="L14" s="1288"/>
    </row>
    <row r="15" spans="1:12" s="494" customFormat="1" ht="16.5" customHeight="1" outlineLevel="1">
      <c r="A15" s="1289" t="s">
        <v>375</v>
      </c>
      <c r="B15" s="1289"/>
      <c r="C15" s="1289"/>
      <c r="D15" s="1289"/>
      <c r="E15" s="1289"/>
      <c r="F15" s="1289"/>
      <c r="G15" s="345">
        <f>SUM(G16:G17)</f>
        <v>15123511.17</v>
      </c>
      <c r="H15" s="357">
        <f>SUM(H16:H17)</f>
        <v>16742457.3</v>
      </c>
      <c r="I15" s="605"/>
      <c r="J15" s="1294"/>
      <c r="K15" s="1291"/>
      <c r="L15" s="1288"/>
    </row>
    <row r="16" spans="1:12" s="276" customFormat="1" ht="16.5" customHeight="1" outlineLevel="1">
      <c r="A16" s="1290" t="s">
        <v>376</v>
      </c>
      <c r="B16" s="1290"/>
      <c r="C16" s="1290"/>
      <c r="D16" s="1290"/>
      <c r="E16" s="1290"/>
      <c r="F16" s="1290"/>
      <c r="G16" s="606">
        <v>15123511.17</v>
      </c>
      <c r="H16" s="607">
        <v>16742457.3</v>
      </c>
      <c r="I16" s="608"/>
      <c r="J16" s="614" t="s">
        <v>891</v>
      </c>
      <c r="K16" s="615" t="e">
        <f>G15-K13</f>
        <v>#REF!</v>
      </c>
      <c r="L16" s="616" t="e">
        <f>H15-L13</f>
        <v>#REF!</v>
      </c>
    </row>
    <row r="17" spans="1:9" s="276" customFormat="1" ht="16.5" customHeight="1" outlineLevel="1">
      <c r="A17" s="1290" t="s">
        <v>377</v>
      </c>
      <c r="B17" s="1290"/>
      <c r="C17" s="1290"/>
      <c r="D17" s="1290"/>
      <c r="E17" s="1290"/>
      <c r="F17" s="1290"/>
      <c r="G17" s="606"/>
      <c r="H17" s="607"/>
      <c r="I17" s="608"/>
    </row>
    <row r="18" spans="1:9" s="494" customFormat="1" ht="16.5" customHeight="1" outlineLevel="1">
      <c r="A18" s="1298" t="s">
        <v>274</v>
      </c>
      <c r="B18" s="1298"/>
      <c r="C18" s="1298"/>
      <c r="D18" s="1298"/>
      <c r="E18" s="1298"/>
      <c r="F18" s="1298"/>
      <c r="G18" s="617">
        <f>G7+G15</f>
        <v>15377602.72</v>
      </c>
      <c r="H18" s="618">
        <f>H7+H15</f>
        <v>19602480.24</v>
      </c>
      <c r="I18" s="619"/>
    </row>
    <row r="19" spans="2:7" s="286" customFormat="1" ht="15" outlineLevel="1">
      <c r="B19" s="620"/>
      <c r="C19" s="620"/>
      <c r="D19" s="620"/>
      <c r="E19" s="620"/>
      <c r="F19" s="621"/>
      <c r="G19" s="621"/>
    </row>
    <row r="20" spans="2:12" s="286" customFormat="1" ht="15.75" outlineLevel="1">
      <c r="B20" s="622"/>
      <c r="C20" s="622"/>
      <c r="D20" s="622"/>
      <c r="E20" s="622"/>
      <c r="F20" s="622"/>
      <c r="G20" s="622"/>
      <c r="J20" s="450" t="s">
        <v>887</v>
      </c>
      <c r="K20" s="340"/>
      <c r="L20" s="341"/>
    </row>
    <row r="21" spans="1:12" s="286" customFormat="1" ht="26.25" customHeight="1" outlineLevel="1">
      <c r="A21" s="1296" t="s">
        <v>378</v>
      </c>
      <c r="B21" s="1296"/>
      <c r="C21" s="1296"/>
      <c r="D21" s="1296"/>
      <c r="E21" s="1296"/>
      <c r="F21" s="1296"/>
      <c r="G21" s="602" t="e">
        <f>CONCATENATE(#REF!," ","r."," - ",#REF!," ","r.")</f>
        <v>#REF!</v>
      </c>
      <c r="H21" s="603" t="e">
        <f>CONCATENATE(#REF!," ","r."," - ",#REF!," ","r.")</f>
        <v>#REF!</v>
      </c>
      <c r="I21" s="604"/>
      <c r="J21" s="302"/>
      <c r="K21" s="319" t="e">
        <f>G21</f>
        <v>#REF!</v>
      </c>
      <c r="L21" s="303" t="e">
        <f>H21</f>
        <v>#REF!</v>
      </c>
    </row>
    <row r="22" spans="1:12" s="494" customFormat="1" ht="12.75" customHeight="1" outlineLevel="1">
      <c r="A22" s="1299" t="s">
        <v>379</v>
      </c>
      <c r="B22" s="1299"/>
      <c r="C22" s="1299"/>
      <c r="D22" s="1299"/>
      <c r="E22" s="1299"/>
      <c r="F22" s="1299"/>
      <c r="G22" s="342">
        <f>SUM(G23:G25)</f>
        <v>0</v>
      </c>
      <c r="H22" s="343">
        <f>SUM(H23:H25)</f>
        <v>2860022.94</v>
      </c>
      <c r="I22" s="605"/>
      <c r="J22" s="1294" t="str">
        <f>A22</f>
        <v>Przychody ze sprzedaży produktów i usług razem w tym:</v>
      </c>
      <c r="K22" s="1291" t="e">
        <f>K7</f>
        <v>#REF!</v>
      </c>
      <c r="L22" s="1288" t="e">
        <f>L7</f>
        <v>#REF!</v>
      </c>
    </row>
    <row r="23" spans="1:12" s="276" customFormat="1" ht="15" customHeight="1" outlineLevel="1">
      <c r="A23" s="1295" t="s">
        <v>380</v>
      </c>
      <c r="B23" s="1295"/>
      <c r="C23" s="1295"/>
      <c r="D23" s="1295"/>
      <c r="E23" s="1295"/>
      <c r="F23" s="1295"/>
      <c r="G23" s="606"/>
      <c r="H23" s="607">
        <v>2860022.94</v>
      </c>
      <c r="I23" s="608"/>
      <c r="J23" s="1294"/>
      <c r="K23" s="1291"/>
      <c r="L23" s="1288"/>
    </row>
    <row r="24" spans="1:12" s="276" customFormat="1" ht="15" customHeight="1" outlineLevel="1">
      <c r="A24" s="1295" t="s">
        <v>381</v>
      </c>
      <c r="B24" s="1295"/>
      <c r="C24" s="1295"/>
      <c r="D24" s="1295"/>
      <c r="E24" s="1295"/>
      <c r="F24" s="1295"/>
      <c r="G24" s="606"/>
      <c r="H24" s="607"/>
      <c r="I24" s="608"/>
      <c r="J24" s="1294"/>
      <c r="K24" s="1291"/>
      <c r="L24" s="1288"/>
    </row>
    <row r="25" spans="1:12" s="276" customFormat="1" ht="12.75" customHeight="1" outlineLevel="1">
      <c r="A25" s="1295" t="s">
        <v>382</v>
      </c>
      <c r="B25" s="1295"/>
      <c r="C25" s="1295"/>
      <c r="D25" s="1295"/>
      <c r="E25" s="1295"/>
      <c r="F25" s="1295"/>
      <c r="G25" s="606"/>
      <c r="H25" s="607"/>
      <c r="I25" s="608"/>
      <c r="J25" s="609" t="s">
        <v>891</v>
      </c>
      <c r="K25" s="610" t="e">
        <f>G22-K22</f>
        <v>#REF!</v>
      </c>
      <c r="L25" s="611" t="e">
        <f>H22-L22</f>
        <v>#REF!</v>
      </c>
    </row>
    <row r="26" spans="1:12" s="494" customFormat="1" ht="12.75" customHeight="1" outlineLevel="1">
      <c r="A26" s="1301" t="s">
        <v>383</v>
      </c>
      <c r="B26" s="1301"/>
      <c r="C26" s="1301"/>
      <c r="D26" s="1301"/>
      <c r="E26" s="1301"/>
      <c r="F26" s="1301"/>
      <c r="G26" s="345">
        <f>SUM(G27:G29)</f>
        <v>0</v>
      </c>
      <c r="H26" s="357">
        <f>SUM(H27:H29)</f>
        <v>16742457.3</v>
      </c>
      <c r="I26" s="605"/>
      <c r="J26" s="432"/>
      <c r="K26" s="612"/>
      <c r="L26" s="613"/>
    </row>
    <row r="27" spans="1:12" s="276" customFormat="1" ht="12.75" customHeight="1" outlineLevel="1">
      <c r="A27" s="1295" t="s">
        <v>380</v>
      </c>
      <c r="B27" s="1295"/>
      <c r="C27" s="1295"/>
      <c r="D27" s="1295"/>
      <c r="E27" s="1295"/>
      <c r="F27" s="1295"/>
      <c r="G27" s="606"/>
      <c r="H27" s="607">
        <v>16302977.57</v>
      </c>
      <c r="I27" s="608"/>
      <c r="J27" s="432"/>
      <c r="K27" s="612"/>
      <c r="L27" s="613"/>
    </row>
    <row r="28" spans="1:12" s="276" customFormat="1" ht="15" customHeight="1" outlineLevel="1">
      <c r="A28" s="1295" t="s">
        <v>381</v>
      </c>
      <c r="B28" s="1295"/>
      <c r="C28" s="1295"/>
      <c r="D28" s="1295"/>
      <c r="E28" s="1295"/>
      <c r="F28" s="1295"/>
      <c r="G28" s="606"/>
      <c r="H28" s="607">
        <v>439479.73</v>
      </c>
      <c r="I28" s="608"/>
      <c r="J28" s="1294" t="str">
        <f>A30</f>
        <v>RAZEM</v>
      </c>
      <c r="K28" s="1291" t="e">
        <f>K13</f>
        <v>#REF!</v>
      </c>
      <c r="L28" s="1288" t="e">
        <f>L13</f>
        <v>#REF!</v>
      </c>
    </row>
    <row r="29" spans="1:12" s="276" customFormat="1" ht="12.75" customHeight="1" outlineLevel="1">
      <c r="A29" s="1295" t="s">
        <v>382</v>
      </c>
      <c r="B29" s="1295"/>
      <c r="C29" s="1295"/>
      <c r="D29" s="1295"/>
      <c r="E29" s="1295"/>
      <c r="F29" s="1295"/>
      <c r="G29" s="606"/>
      <c r="H29" s="607"/>
      <c r="I29" s="608"/>
      <c r="J29" s="1294"/>
      <c r="K29" s="1291"/>
      <c r="L29" s="1288"/>
    </row>
    <row r="30" spans="1:12" s="494" customFormat="1" ht="15.75" customHeight="1" outlineLevel="1">
      <c r="A30" s="1297" t="s">
        <v>274</v>
      </c>
      <c r="B30" s="1297"/>
      <c r="C30" s="1297"/>
      <c r="D30" s="1297"/>
      <c r="E30" s="1297"/>
      <c r="F30" s="1297"/>
      <c r="G30" s="623">
        <f>G22+G26</f>
        <v>0</v>
      </c>
      <c r="H30" s="624">
        <f>H22+H26</f>
        <v>19602480.24</v>
      </c>
      <c r="I30" s="625"/>
      <c r="J30" s="1294"/>
      <c r="K30" s="1291"/>
      <c r="L30" s="1288"/>
    </row>
    <row r="31" spans="10:12" s="276" customFormat="1" ht="15.75" customHeight="1" outlineLevel="1">
      <c r="J31" s="614" t="s">
        <v>891</v>
      </c>
      <c r="K31" s="615" t="e">
        <f>G26-K28</f>
        <v>#REF!</v>
      </c>
      <c r="L31" s="616" t="e">
        <f>H26-L28</f>
        <v>#REF!</v>
      </c>
    </row>
    <row r="32" s="276" customFormat="1" ht="12.75"/>
    <row r="33" spans="1:4" s="276" customFormat="1" ht="15" outlineLevel="1">
      <c r="A33" s="1178" t="e">
        <f>CONCATENATE("Nota nr ",#REF!,": ",#REF!)</f>
        <v>#REF!</v>
      </c>
      <c r="B33" s="1178"/>
      <c r="C33" s="1178"/>
      <c r="D33" s="1178"/>
    </row>
    <row r="34" spans="1:4" s="276" customFormat="1" ht="15" outlineLevel="1">
      <c r="A34" s="282"/>
      <c r="B34" s="282"/>
      <c r="C34" s="282"/>
      <c r="D34" s="282"/>
    </row>
    <row r="35" spans="1:9" s="276" customFormat="1" ht="26.25" customHeight="1" outlineLevel="1">
      <c r="A35" s="1303" t="s">
        <v>651</v>
      </c>
      <c r="B35" s="1303"/>
      <c r="C35" s="1303"/>
      <c r="D35" s="1303"/>
      <c r="E35" s="1303"/>
      <c r="F35" s="1303"/>
      <c r="G35" s="626" t="e">
        <f>CONCATENATE(#REF!," ","r."," - ",#REF!," ","r.")</f>
        <v>#REF!</v>
      </c>
      <c r="H35" s="627" t="e">
        <f>CONCATENATE(#REF!," ","r."," - ",#REF!," ","r.")</f>
        <v>#REF!</v>
      </c>
      <c r="I35" s="628"/>
    </row>
    <row r="36" spans="1:9" s="276" customFormat="1" ht="15" customHeight="1" outlineLevel="1">
      <c r="A36" s="1304" t="s">
        <v>596</v>
      </c>
      <c r="B36" s="1304"/>
      <c r="C36" s="1304"/>
      <c r="D36" s="1304"/>
      <c r="E36" s="1304"/>
      <c r="F36" s="1304"/>
      <c r="G36" s="593"/>
      <c r="H36" s="594"/>
      <c r="I36" s="629"/>
    </row>
    <row r="37" spans="1:9" s="276" customFormat="1" ht="12.75" customHeight="1" outlineLevel="1">
      <c r="A37" s="1300" t="s">
        <v>384</v>
      </c>
      <c r="B37" s="1300"/>
      <c r="C37" s="1300"/>
      <c r="D37" s="1300"/>
      <c r="E37" s="1300"/>
      <c r="F37" s="1300"/>
      <c r="G37" s="630">
        <v>86855.69</v>
      </c>
      <c r="H37" s="631">
        <v>130847.69</v>
      </c>
      <c r="I37" s="632"/>
    </row>
    <row r="38" spans="1:9" s="276" customFormat="1" ht="12.75" customHeight="1" outlineLevel="1">
      <c r="A38" s="1300" t="s">
        <v>385</v>
      </c>
      <c r="B38" s="1300"/>
      <c r="C38" s="1300"/>
      <c r="D38" s="1300"/>
      <c r="E38" s="1300"/>
      <c r="F38" s="1300"/>
      <c r="G38" s="558">
        <v>59817.61</v>
      </c>
      <c r="H38" s="545">
        <v>47490.14</v>
      </c>
      <c r="I38" s="550"/>
    </row>
    <row r="39" spans="1:9" s="276" customFormat="1" ht="12.75" customHeight="1" outlineLevel="1">
      <c r="A39" s="1300" t="s">
        <v>386</v>
      </c>
      <c r="B39" s="1300"/>
      <c r="C39" s="1300"/>
      <c r="D39" s="1300"/>
      <c r="E39" s="1300"/>
      <c r="F39" s="1300"/>
      <c r="G39" s="558">
        <v>677381.8</v>
      </c>
      <c r="H39" s="545">
        <v>797012.38</v>
      </c>
      <c r="I39" s="550"/>
    </row>
    <row r="40" spans="1:9" s="276" customFormat="1" ht="12.75" customHeight="1" outlineLevel="1">
      <c r="A40" s="1300" t="s">
        <v>387</v>
      </c>
      <c r="B40" s="1300"/>
      <c r="C40" s="1300"/>
      <c r="D40" s="1300"/>
      <c r="E40" s="1300"/>
      <c r="F40" s="1300"/>
      <c r="G40" s="558">
        <v>24180.98</v>
      </c>
      <c r="H40" s="545">
        <v>35643.73</v>
      </c>
      <c r="I40" s="550"/>
    </row>
    <row r="41" spans="1:9" s="276" customFormat="1" ht="12.75" customHeight="1" outlineLevel="1">
      <c r="A41" s="1300" t="s">
        <v>388</v>
      </c>
      <c r="B41" s="1300"/>
      <c r="C41" s="1300"/>
      <c r="D41" s="1300"/>
      <c r="E41" s="1300"/>
      <c r="F41" s="1300"/>
      <c r="G41" s="558">
        <v>243321.74</v>
      </c>
      <c r="H41" s="545">
        <v>458035.31</v>
      </c>
      <c r="I41" s="550"/>
    </row>
    <row r="42" spans="1:9" s="276" customFormat="1" ht="12.75" customHeight="1" outlineLevel="1">
      <c r="A42" s="1300" t="s">
        <v>389</v>
      </c>
      <c r="B42" s="1300"/>
      <c r="C42" s="1300"/>
      <c r="D42" s="1300"/>
      <c r="E42" s="1300"/>
      <c r="F42" s="1300"/>
      <c r="G42" s="558">
        <v>31509</v>
      </c>
      <c r="H42" s="545">
        <v>49705.62</v>
      </c>
      <c r="I42" s="550"/>
    </row>
    <row r="43" spans="1:9" s="276" customFormat="1" ht="12.75" customHeight="1" outlineLevel="1">
      <c r="A43" s="1300" t="s">
        <v>390</v>
      </c>
      <c r="B43" s="1300"/>
      <c r="C43" s="1300"/>
      <c r="D43" s="1300"/>
      <c r="E43" s="1300"/>
      <c r="F43" s="1300"/>
      <c r="G43" s="558">
        <v>85713.6</v>
      </c>
      <c r="H43" s="545">
        <v>76536.5</v>
      </c>
      <c r="I43" s="550"/>
    </row>
    <row r="44" spans="1:9" s="276" customFormat="1" ht="15" customHeight="1" outlineLevel="1">
      <c r="A44" s="1302" t="s">
        <v>391</v>
      </c>
      <c r="B44" s="1302"/>
      <c r="C44" s="1302"/>
      <c r="D44" s="1302"/>
      <c r="E44" s="1302"/>
      <c r="F44" s="1302"/>
      <c r="G44" s="345">
        <f>SUM(G37:G43)</f>
        <v>1208780.42</v>
      </c>
      <c r="H44" s="345">
        <f>SUM(H37:H43)</f>
        <v>1595271.37</v>
      </c>
      <c r="I44" s="633"/>
    </row>
    <row r="45" spans="1:9" s="276" customFormat="1" ht="12.75" customHeight="1" outlineLevel="1">
      <c r="A45" s="1300" t="s">
        <v>392</v>
      </c>
      <c r="B45" s="1300"/>
      <c r="C45" s="1300"/>
      <c r="D45" s="1300"/>
      <c r="E45" s="1300"/>
      <c r="F45" s="1300"/>
      <c r="G45" s="558"/>
      <c r="H45" s="545"/>
      <c r="I45" s="550"/>
    </row>
    <row r="46" spans="1:12" s="276" customFormat="1" ht="12.75" customHeight="1" outlineLevel="1">
      <c r="A46" s="1300" t="s">
        <v>393</v>
      </c>
      <c r="B46" s="1300"/>
      <c r="C46" s="1300"/>
      <c r="D46" s="1300"/>
      <c r="E46" s="1300"/>
      <c r="F46" s="1300"/>
      <c r="G46" s="558"/>
      <c r="H46" s="545"/>
      <c r="I46" s="550"/>
      <c r="J46" s="450" t="s">
        <v>887</v>
      </c>
      <c r="K46" s="340"/>
      <c r="L46" s="341"/>
    </row>
    <row r="47" spans="1:12" s="276" customFormat="1" ht="12.75" customHeight="1" outlineLevel="1">
      <c r="A47" s="1300" t="s">
        <v>394</v>
      </c>
      <c r="B47" s="1300"/>
      <c r="C47" s="1300"/>
      <c r="D47" s="1300"/>
      <c r="E47" s="1300"/>
      <c r="F47" s="1300"/>
      <c r="G47" s="558">
        <v>-502198.64</v>
      </c>
      <c r="H47" s="545">
        <v>-489587.86</v>
      </c>
      <c r="I47" s="550"/>
      <c r="J47" s="328"/>
      <c r="K47" s="1191" t="e">
        <f>K21</f>
        <v>#REF!</v>
      </c>
      <c r="L47" s="1186" t="e">
        <f>L21</f>
        <v>#REF!</v>
      </c>
    </row>
    <row r="48" spans="1:12" s="276" customFormat="1" ht="12.75" customHeight="1" outlineLevel="1">
      <c r="A48" s="1300" t="s">
        <v>395</v>
      </c>
      <c r="B48" s="1300"/>
      <c r="C48" s="1300"/>
      <c r="D48" s="1300"/>
      <c r="E48" s="1300"/>
      <c r="F48" s="1300"/>
      <c r="G48" s="558">
        <v>-706581.78</v>
      </c>
      <c r="H48" s="545">
        <v>-1105683.51</v>
      </c>
      <c r="I48" s="550"/>
      <c r="J48" s="328"/>
      <c r="K48" s="1191"/>
      <c r="L48" s="1186"/>
    </row>
    <row r="49" spans="1:12" s="276" customFormat="1" ht="15.75" customHeight="1" outlineLevel="1">
      <c r="A49" s="1309" t="s">
        <v>720</v>
      </c>
      <c r="B49" s="1309"/>
      <c r="C49" s="1309"/>
      <c r="D49" s="1309"/>
      <c r="E49" s="1309"/>
      <c r="F49" s="1309"/>
      <c r="G49" s="347">
        <f>SUM(G44:G48)</f>
        <v>0</v>
      </c>
      <c r="H49" s="353">
        <f>SUM(H44:H48)</f>
        <v>0</v>
      </c>
      <c r="I49" s="633"/>
      <c r="J49" s="328" t="s">
        <v>396</v>
      </c>
      <c r="K49" s="376" t="e">
        <f>#REF!</f>
        <v>#REF!</v>
      </c>
      <c r="L49" s="376" t="e">
        <f>#REF!</f>
        <v>#REF!</v>
      </c>
    </row>
    <row r="50" spans="1:12" s="276" customFormat="1" ht="12.75" outlineLevel="1">
      <c r="A50" s="634"/>
      <c r="B50" s="635"/>
      <c r="C50" s="636"/>
      <c r="D50" s="636"/>
      <c r="J50" s="346" t="s">
        <v>891</v>
      </c>
      <c r="K50" s="378" t="e">
        <f>G49-K49</f>
        <v>#REF!</v>
      </c>
      <c r="L50" s="412" t="e">
        <f>H49-L49</f>
        <v>#REF!</v>
      </c>
    </row>
    <row r="51" spans="1:4" s="276" customFormat="1" ht="15.75">
      <c r="A51" s="637"/>
      <c r="B51" s="637"/>
      <c r="C51" s="3"/>
      <c r="D51" s="3"/>
    </row>
    <row r="52" spans="1:4" s="276" customFormat="1" ht="15" outlineLevel="1">
      <c r="A52" s="1178" t="e">
        <f>CONCATENATE("Nota nr ",#REF!,": ",#REF!)</f>
        <v>#REF!</v>
      </c>
      <c r="B52" s="1178"/>
      <c r="C52" s="1178"/>
      <c r="D52" s="1178"/>
    </row>
    <row r="53" spans="2:7" s="276" customFormat="1" ht="15" outlineLevel="1">
      <c r="B53" s="282"/>
      <c r="C53" s="282"/>
      <c r="D53" s="282"/>
      <c r="E53" s="282"/>
      <c r="F53" s="282"/>
      <c r="G53" s="282"/>
    </row>
    <row r="54" spans="1:11" s="276" customFormat="1" ht="12.75" outlineLevel="1">
      <c r="A54" s="638" t="e">
        <f>CONCATENATE(#REF!," ","r."," - ",#REF!," ","r.")</f>
        <v>#REF!</v>
      </c>
      <c r="B54" s="448"/>
      <c r="C54" s="448"/>
      <c r="D54" s="448"/>
      <c r="E54" s="448"/>
      <c r="F54" s="448"/>
      <c r="G54" s="448"/>
      <c r="H54" s="448"/>
      <c r="I54" s="448"/>
      <c r="J54" s="639"/>
      <c r="K54" s="639"/>
    </row>
    <row r="55" spans="1:9" s="276" customFormat="1" ht="13.5" customHeight="1" outlineLevel="1">
      <c r="A55" s="1306" t="s">
        <v>651</v>
      </c>
      <c r="B55" s="1306"/>
      <c r="C55" s="1306"/>
      <c r="D55" s="1307" t="s">
        <v>397</v>
      </c>
      <c r="E55" s="1305" t="s">
        <v>398</v>
      </c>
      <c r="F55" s="1305"/>
      <c r="G55" s="1305"/>
      <c r="H55" s="1308" t="s">
        <v>899</v>
      </c>
      <c r="I55" s="640"/>
    </row>
    <row r="56" spans="1:9" s="276" customFormat="1" ht="25.5" outlineLevel="1">
      <c r="A56" s="1306"/>
      <c r="B56" s="1306"/>
      <c r="C56" s="1306"/>
      <c r="D56" s="1307"/>
      <c r="E56" s="641" t="s">
        <v>399</v>
      </c>
      <c r="F56" s="641" t="s">
        <v>400</v>
      </c>
      <c r="G56" s="641" t="s">
        <v>401</v>
      </c>
      <c r="H56" s="1308"/>
      <c r="I56" s="640"/>
    </row>
    <row r="57" spans="1:9" s="276" customFormat="1" ht="12.75" customHeight="1" outlineLevel="1">
      <c r="A57" s="1310" t="s">
        <v>402</v>
      </c>
      <c r="B57" s="1310"/>
      <c r="C57" s="1310"/>
      <c r="D57" s="642"/>
      <c r="E57" s="642"/>
      <c r="F57" s="642"/>
      <c r="G57" s="643"/>
      <c r="H57" s="644">
        <f>SUM(D57:G57)</f>
        <v>0</v>
      </c>
      <c r="I57" s="645"/>
    </row>
    <row r="58" spans="1:9" s="276" customFormat="1" ht="12.75" customHeight="1" outlineLevel="1">
      <c r="A58" s="1312" t="s">
        <v>940</v>
      </c>
      <c r="B58" s="1312"/>
      <c r="C58" s="1312"/>
      <c r="D58" s="646">
        <v>384607.44</v>
      </c>
      <c r="E58" s="646"/>
      <c r="F58" s="646"/>
      <c r="G58" s="647"/>
      <c r="H58" s="648">
        <f>SUM(D58:G58)</f>
        <v>384607.44</v>
      </c>
      <c r="I58" s="645"/>
    </row>
    <row r="59" spans="1:11" s="276" customFormat="1" ht="12.75" customHeight="1" outlineLevel="1">
      <c r="A59" s="1312" t="s">
        <v>403</v>
      </c>
      <c r="B59" s="1312"/>
      <c r="C59" s="1312"/>
      <c r="D59" s="646"/>
      <c r="E59" s="646"/>
      <c r="F59" s="646"/>
      <c r="G59" s="646"/>
      <c r="H59" s="648">
        <f>SUM(D59:G59)</f>
        <v>0</v>
      </c>
      <c r="I59" s="645"/>
      <c r="J59" s="649" t="s">
        <v>887</v>
      </c>
      <c r="K59" s="650" t="s">
        <v>396</v>
      </c>
    </row>
    <row r="60" spans="1:11" s="276" customFormat="1" ht="19.5" customHeight="1" outlineLevel="1">
      <c r="A60" s="1311" t="s">
        <v>274</v>
      </c>
      <c r="B60" s="1311"/>
      <c r="C60" s="1311"/>
      <c r="D60" s="651">
        <f>SUM(D57:D59)</f>
        <v>384607.44</v>
      </c>
      <c r="E60" s="651">
        <f>SUM(E57:E59)</f>
        <v>0</v>
      </c>
      <c r="F60" s="651">
        <f>SUM(F57:F59)</f>
        <v>0</v>
      </c>
      <c r="G60" s="651">
        <f>SUM(G57:G59)</f>
        <v>0</v>
      </c>
      <c r="H60" s="652">
        <f>SUM(H57:H59)</f>
        <v>384607.44</v>
      </c>
      <c r="I60" s="653"/>
      <c r="J60" s="654" t="e">
        <f>L47</f>
        <v>#REF!</v>
      </c>
      <c r="K60" s="344" t="e">
        <f>'RZIS-por.'!E38+#REF!</f>
        <v>#REF!</v>
      </c>
    </row>
    <row r="61" spans="1:11" s="276" customFormat="1" ht="19.5" customHeight="1" outlineLevel="1">
      <c r="A61" s="448"/>
      <c r="B61" s="448"/>
      <c r="C61" s="448"/>
      <c r="D61" s="448"/>
      <c r="E61" s="448"/>
      <c r="H61" s="448"/>
      <c r="I61" s="448"/>
      <c r="J61" s="655" t="s">
        <v>891</v>
      </c>
      <c r="K61" s="656" t="e">
        <f>H60-K60</f>
        <v>#REF!</v>
      </c>
    </row>
    <row r="62" spans="1:11" s="276" customFormat="1" ht="19.5" customHeight="1" outlineLevel="1">
      <c r="A62" s="448"/>
      <c r="B62" s="448"/>
      <c r="C62" s="448"/>
      <c r="D62" s="448"/>
      <c r="E62" s="448"/>
      <c r="H62" s="448"/>
      <c r="I62" s="448"/>
      <c r="J62" s="639"/>
      <c r="K62" s="639"/>
    </row>
    <row r="63" spans="1:11" s="276" customFormat="1" ht="19.5" customHeight="1" outlineLevel="1">
      <c r="A63" s="638"/>
      <c r="B63" s="448"/>
      <c r="C63" s="448"/>
      <c r="D63" s="448"/>
      <c r="E63" s="448"/>
      <c r="H63" s="448"/>
      <c r="I63" s="448"/>
      <c r="J63" s="639"/>
      <c r="K63" s="639"/>
    </row>
    <row r="64" spans="1:11" s="276" customFormat="1" ht="19.5" customHeight="1" outlineLevel="1">
      <c r="A64" s="638" t="e">
        <f>CONCATENATE(#REF!," ","r."," - ",#REF!," ","r.")</f>
        <v>#REF!</v>
      </c>
      <c r="B64" s="448"/>
      <c r="C64" s="448"/>
      <c r="D64" s="448"/>
      <c r="E64" s="448"/>
      <c r="H64" s="448"/>
      <c r="I64" s="448"/>
      <c r="J64" s="639"/>
      <c r="K64" s="639"/>
    </row>
    <row r="65" spans="1:9" s="276" customFormat="1" ht="13.5" customHeight="1" outlineLevel="1">
      <c r="A65" s="1306" t="s">
        <v>651</v>
      </c>
      <c r="B65" s="1306"/>
      <c r="C65" s="1306"/>
      <c r="D65" s="1307" t="s">
        <v>397</v>
      </c>
      <c r="E65" s="1305" t="s">
        <v>398</v>
      </c>
      <c r="F65" s="1305"/>
      <c r="G65" s="1305"/>
      <c r="H65" s="1308" t="s">
        <v>899</v>
      </c>
      <c r="I65" s="640"/>
    </row>
    <row r="66" spans="1:9" s="276" customFormat="1" ht="25.5" outlineLevel="1">
      <c r="A66" s="1306"/>
      <c r="B66" s="1306"/>
      <c r="C66" s="1306"/>
      <c r="D66" s="1307"/>
      <c r="E66" s="641" t="s">
        <v>399</v>
      </c>
      <c r="F66" s="641" t="s">
        <v>400</v>
      </c>
      <c r="G66" s="641" t="s">
        <v>401</v>
      </c>
      <c r="H66" s="1308"/>
      <c r="I66" s="640"/>
    </row>
    <row r="67" spans="1:9" s="276" customFormat="1" ht="12.75" customHeight="1" outlineLevel="1">
      <c r="A67" s="1310" t="s">
        <v>402</v>
      </c>
      <c r="B67" s="1310"/>
      <c r="C67" s="1310"/>
      <c r="D67" s="642"/>
      <c r="E67" s="642"/>
      <c r="F67" s="642"/>
      <c r="G67" s="643"/>
      <c r="H67" s="644">
        <f>SUM(D67:G67)</f>
        <v>0</v>
      </c>
      <c r="I67" s="645"/>
    </row>
    <row r="68" spans="1:9" s="276" customFormat="1" ht="12.75" customHeight="1" outlineLevel="1">
      <c r="A68" s="1312" t="s">
        <v>940</v>
      </c>
      <c r="B68" s="1312"/>
      <c r="C68" s="1312"/>
      <c r="D68" s="646">
        <v>106859.44</v>
      </c>
      <c r="E68" s="646"/>
      <c r="F68" s="646"/>
      <c r="G68" s="647"/>
      <c r="H68" s="648">
        <f>SUM(D68:G68)</f>
        <v>106859.44</v>
      </c>
      <c r="I68" s="645"/>
    </row>
    <row r="69" spans="1:11" s="276" customFormat="1" ht="13.5" customHeight="1" outlineLevel="1">
      <c r="A69" s="1312" t="s">
        <v>403</v>
      </c>
      <c r="B69" s="1312"/>
      <c r="C69" s="1312"/>
      <c r="D69" s="646"/>
      <c r="E69" s="646"/>
      <c r="F69" s="646"/>
      <c r="G69" s="646"/>
      <c r="H69" s="648">
        <f>SUM(D69:G69)</f>
        <v>0</v>
      </c>
      <c r="I69" s="645"/>
      <c r="J69" s="649"/>
      <c r="K69" s="650" t="s">
        <v>396</v>
      </c>
    </row>
    <row r="70" spans="1:11" s="276" customFormat="1" ht="13.5" customHeight="1" outlineLevel="1">
      <c r="A70" s="1311" t="s">
        <v>274</v>
      </c>
      <c r="B70" s="1311"/>
      <c r="C70" s="1311"/>
      <c r="D70" s="651">
        <f>SUM(D67:D69)</f>
        <v>106859.44</v>
      </c>
      <c r="E70" s="651">
        <f>SUM(E67:E69)</f>
        <v>0</v>
      </c>
      <c r="F70" s="651">
        <f>SUM(F67:F69)</f>
        <v>0</v>
      </c>
      <c r="G70" s="651">
        <f>SUM(G67:G69)</f>
        <v>0</v>
      </c>
      <c r="H70" s="652">
        <f>SUM(H67:H69)</f>
        <v>106859.44</v>
      </c>
      <c r="I70" s="653"/>
      <c r="J70" s="657" t="e">
        <f>A64</f>
        <v>#REF!</v>
      </c>
      <c r="K70" s="344" t="e">
        <f>'RZIS-por.'!D38+#REF!</f>
        <v>#REF!</v>
      </c>
    </row>
    <row r="71" spans="1:11" s="276" customFormat="1" ht="12.75" outlineLevel="1">
      <c r="A71" s="316"/>
      <c r="B71" s="316"/>
      <c r="C71" s="321"/>
      <c r="D71" s="321"/>
      <c r="J71" s="655" t="s">
        <v>891</v>
      </c>
      <c r="K71" s="656" t="e">
        <f>H70-K70</f>
        <v>#REF!</v>
      </c>
    </row>
    <row r="72" spans="2:5" s="276" customFormat="1" ht="15">
      <c r="B72" s="1178"/>
      <c r="C72" s="1178"/>
      <c r="D72" s="282"/>
      <c r="E72" s="282"/>
    </row>
    <row r="73" spans="1:4" s="276" customFormat="1" ht="15" outlineLevel="1">
      <c r="A73" s="1178" t="e">
        <f>CONCATENATE("Nota nr ",#REF!,": ",#REF!)</f>
        <v>#REF!</v>
      </c>
      <c r="B73" s="1178"/>
      <c r="C73" s="1178"/>
      <c r="D73" s="1178"/>
    </row>
    <row r="74" spans="2:7" s="276" customFormat="1" ht="15" outlineLevel="1">
      <c r="B74" s="282"/>
      <c r="C74" s="282"/>
      <c r="D74" s="282"/>
      <c r="E74" s="282"/>
      <c r="F74" s="282"/>
      <c r="G74" s="282"/>
    </row>
    <row r="75" spans="1:11" s="276" customFormat="1" ht="12.75" outlineLevel="1">
      <c r="A75" s="638" t="e">
        <f>CONCATENATE(#REF!," ","r."," - ",#REF!," ","r.")</f>
        <v>#REF!</v>
      </c>
      <c r="B75" s="448"/>
      <c r="C75" s="448"/>
      <c r="D75" s="448"/>
      <c r="E75" s="448"/>
      <c r="F75" s="448"/>
      <c r="G75" s="448"/>
      <c r="H75" s="448"/>
      <c r="I75" s="448"/>
      <c r="J75" s="639"/>
      <c r="K75" s="639"/>
    </row>
    <row r="76" spans="1:9" s="276" customFormat="1" ht="13.5" customHeight="1" outlineLevel="1">
      <c r="A76" s="1306" t="s">
        <v>651</v>
      </c>
      <c r="B76" s="1306"/>
      <c r="C76" s="1306"/>
      <c r="D76" s="1307" t="s">
        <v>404</v>
      </c>
      <c r="E76" s="1305" t="s">
        <v>405</v>
      </c>
      <c r="F76" s="1305"/>
      <c r="G76" s="1305"/>
      <c r="H76" s="1308" t="s">
        <v>899</v>
      </c>
      <c r="I76" s="640"/>
    </row>
    <row r="77" spans="1:9" s="276" customFormat="1" ht="25.5" outlineLevel="1">
      <c r="A77" s="1306"/>
      <c r="B77" s="1306"/>
      <c r="C77" s="1306"/>
      <c r="D77" s="1307"/>
      <c r="E77" s="641" t="s">
        <v>399</v>
      </c>
      <c r="F77" s="641" t="s">
        <v>400</v>
      </c>
      <c r="G77" s="641" t="s">
        <v>401</v>
      </c>
      <c r="H77" s="1308"/>
      <c r="I77" s="640"/>
    </row>
    <row r="78" spans="1:15" s="276" customFormat="1" ht="25.5" customHeight="1" outlineLevel="1">
      <c r="A78" s="1310" t="s">
        <v>406</v>
      </c>
      <c r="B78" s="1310"/>
      <c r="C78" s="1310"/>
      <c r="D78" s="642"/>
      <c r="E78" s="642"/>
      <c r="F78" s="642"/>
      <c r="G78" s="643"/>
      <c r="H78" s="644">
        <f>SUM(D78:G78)</f>
        <v>0</v>
      </c>
      <c r="I78" s="645"/>
      <c r="K78" s="1313"/>
      <c r="L78" s="1313"/>
      <c r="M78" s="1313"/>
      <c r="N78" s="1313"/>
      <c r="O78" s="1313"/>
    </row>
    <row r="79" spans="1:15" s="276" customFormat="1" ht="27" customHeight="1" outlineLevel="1">
      <c r="A79" s="1312" t="s">
        <v>407</v>
      </c>
      <c r="B79" s="1312"/>
      <c r="C79" s="1312"/>
      <c r="D79" s="646">
        <v>21976.26</v>
      </c>
      <c r="E79" s="646"/>
      <c r="F79" s="646"/>
      <c r="G79" s="647"/>
      <c r="H79" s="648">
        <f>SUM(D79:G79)</f>
        <v>21976.26</v>
      </c>
      <c r="I79" s="645"/>
      <c r="K79" s="1313"/>
      <c r="L79" s="1313"/>
      <c r="M79" s="1313"/>
      <c r="N79" s="1313"/>
      <c r="O79" s="1313"/>
    </row>
    <row r="80" spans="1:15" s="276" customFormat="1" ht="12.75" customHeight="1" outlineLevel="1">
      <c r="A80" s="1312" t="s">
        <v>408</v>
      </c>
      <c r="B80" s="1312"/>
      <c r="C80" s="1312"/>
      <c r="D80" s="646"/>
      <c r="E80" s="646"/>
      <c r="F80" s="646"/>
      <c r="G80" s="647"/>
      <c r="H80" s="648">
        <f>SUM(D80:G80)</f>
        <v>0</v>
      </c>
      <c r="I80" s="645"/>
      <c r="K80" s="1313"/>
      <c r="L80" s="1313"/>
      <c r="M80" s="1313"/>
      <c r="N80" s="1313"/>
      <c r="O80" s="1313"/>
    </row>
    <row r="81" spans="1:15" s="276" customFormat="1" ht="13.5" customHeight="1" outlineLevel="1">
      <c r="A81" s="1312" t="s">
        <v>409</v>
      </c>
      <c r="B81" s="1312"/>
      <c r="C81" s="1312"/>
      <c r="D81" s="646"/>
      <c r="E81" s="646"/>
      <c r="F81" s="646"/>
      <c r="G81" s="647"/>
      <c r="H81" s="648">
        <f>SUM(D81:G81)</f>
        <v>0</v>
      </c>
      <c r="I81" s="645"/>
      <c r="J81" s="649" t="s">
        <v>887</v>
      </c>
      <c r="K81" s="650" t="s">
        <v>396</v>
      </c>
      <c r="L81" s="658"/>
      <c r="M81" s="658"/>
      <c r="N81" s="658"/>
      <c r="O81" s="658"/>
    </row>
    <row r="82" spans="1:11" s="276" customFormat="1" ht="13.5" customHeight="1" outlineLevel="1">
      <c r="A82" s="1311" t="s">
        <v>274</v>
      </c>
      <c r="B82" s="1311"/>
      <c r="C82" s="1311"/>
      <c r="D82" s="651">
        <f>SUM(D78:D81)</f>
        <v>21976.26</v>
      </c>
      <c r="E82" s="651">
        <f>SUM(E78:E81)</f>
        <v>0</v>
      </c>
      <c r="F82" s="651">
        <f>SUM(F78:F81)</f>
        <v>0</v>
      </c>
      <c r="G82" s="651">
        <f>SUM(G78:G81)</f>
        <v>0</v>
      </c>
      <c r="H82" s="652">
        <f>SUM(H78:H81)</f>
        <v>21976.26</v>
      </c>
      <c r="I82" s="653"/>
      <c r="J82" s="654" t="e">
        <f>J60</f>
        <v>#REF!</v>
      </c>
      <c r="K82" s="344" t="e">
        <f>'RZIS-por.'!E44+#REF!</f>
        <v>#REF!</v>
      </c>
    </row>
    <row r="83" spans="1:11" s="276" customFormat="1" ht="12.75" outlineLevel="1">
      <c r="A83" s="448"/>
      <c r="B83" s="448"/>
      <c r="C83" s="448"/>
      <c r="D83" s="448"/>
      <c r="E83" s="448"/>
      <c r="F83" s="448"/>
      <c r="G83" s="448"/>
      <c r="H83" s="448"/>
      <c r="I83" s="448"/>
      <c r="J83" s="655" t="s">
        <v>891</v>
      </c>
      <c r="K83" s="656" t="e">
        <f>H82-K82</f>
        <v>#REF!</v>
      </c>
    </row>
    <row r="84" spans="1:11" s="276" customFormat="1" ht="12.75" outlineLevel="1">
      <c r="A84" s="638" t="e">
        <f>CONCATENATE(#REF!," ","r."," - ",#REF!," ","r.")</f>
        <v>#REF!</v>
      </c>
      <c r="B84" s="448"/>
      <c r="C84" s="448"/>
      <c r="D84" s="448"/>
      <c r="E84" s="448"/>
      <c r="F84" s="448"/>
      <c r="G84" s="448"/>
      <c r="H84" s="448"/>
      <c r="I84" s="448"/>
      <c r="J84" s="639"/>
      <c r="K84" s="639"/>
    </row>
    <row r="85" spans="1:9" s="276" customFormat="1" ht="13.5" customHeight="1" outlineLevel="1">
      <c r="A85" s="1306" t="s">
        <v>651</v>
      </c>
      <c r="B85" s="1306"/>
      <c r="C85" s="1306"/>
      <c r="D85" s="1307" t="s">
        <v>404</v>
      </c>
      <c r="E85" s="1305" t="s">
        <v>405</v>
      </c>
      <c r="F85" s="1305"/>
      <c r="G85" s="1305"/>
      <c r="H85" s="1308" t="s">
        <v>899</v>
      </c>
      <c r="I85" s="640"/>
    </row>
    <row r="86" spans="1:9" s="276" customFormat="1" ht="25.5" outlineLevel="1">
      <c r="A86" s="1306"/>
      <c r="B86" s="1306"/>
      <c r="C86" s="1306"/>
      <c r="D86" s="1307"/>
      <c r="E86" s="641" t="s">
        <v>399</v>
      </c>
      <c r="F86" s="641" t="s">
        <v>400</v>
      </c>
      <c r="G86" s="641" t="s">
        <v>401</v>
      </c>
      <c r="H86" s="1308"/>
      <c r="I86" s="640"/>
    </row>
    <row r="87" spans="1:9" s="276" customFormat="1" ht="26.25" customHeight="1" outlineLevel="1">
      <c r="A87" s="1310" t="s">
        <v>406</v>
      </c>
      <c r="B87" s="1310"/>
      <c r="C87" s="1310"/>
      <c r="D87" s="642"/>
      <c r="E87" s="642"/>
      <c r="F87" s="642"/>
      <c r="G87" s="643"/>
      <c r="H87" s="644">
        <f>SUM(D87:G87)</f>
        <v>0</v>
      </c>
      <c r="I87" s="645"/>
    </row>
    <row r="88" spans="1:9" s="276" customFormat="1" ht="32.25" customHeight="1" outlineLevel="1">
      <c r="A88" s="1312" t="s">
        <v>407</v>
      </c>
      <c r="B88" s="1312"/>
      <c r="C88" s="1312"/>
      <c r="D88" s="646">
        <v>560.72</v>
      </c>
      <c r="E88" s="646"/>
      <c r="F88" s="646"/>
      <c r="G88" s="647"/>
      <c r="H88" s="648">
        <f>SUM(D88:G88)</f>
        <v>560.72</v>
      </c>
      <c r="I88" s="645"/>
    </row>
    <row r="89" spans="1:9" s="276" customFormat="1" ht="12.75" customHeight="1" outlineLevel="1">
      <c r="A89" s="1312" t="s">
        <v>408</v>
      </c>
      <c r="B89" s="1312"/>
      <c r="C89" s="1312"/>
      <c r="D89" s="646"/>
      <c r="E89" s="646"/>
      <c r="F89" s="646"/>
      <c r="G89" s="647"/>
      <c r="H89" s="648">
        <f>SUM(D89:G89)</f>
        <v>0</v>
      </c>
      <c r="I89" s="645"/>
    </row>
    <row r="90" spans="1:11" s="276" customFormat="1" ht="13.5" customHeight="1" outlineLevel="1">
      <c r="A90" s="1312" t="s">
        <v>409</v>
      </c>
      <c r="B90" s="1312"/>
      <c r="C90" s="1312"/>
      <c r="D90" s="646"/>
      <c r="E90" s="646"/>
      <c r="F90" s="646"/>
      <c r="G90" s="647"/>
      <c r="H90" s="648">
        <f>SUM(D90:G90)</f>
        <v>0</v>
      </c>
      <c r="I90" s="645"/>
      <c r="J90" s="649"/>
      <c r="K90" s="650" t="s">
        <v>396</v>
      </c>
    </row>
    <row r="91" spans="1:11" s="276" customFormat="1" ht="13.5" customHeight="1" outlineLevel="1">
      <c r="A91" s="1311" t="s">
        <v>274</v>
      </c>
      <c r="B91" s="1311"/>
      <c r="C91" s="1311"/>
      <c r="D91" s="651">
        <f>SUM(D87:D90)</f>
        <v>560.72</v>
      </c>
      <c r="E91" s="651">
        <f>SUM(E87:E90)</f>
        <v>0</v>
      </c>
      <c r="F91" s="651">
        <f>SUM(F87:F90)</f>
        <v>0</v>
      </c>
      <c r="G91" s="651">
        <f>SUM(G87:G90)</f>
        <v>0</v>
      </c>
      <c r="H91" s="652">
        <f>SUM(H87:H90)</f>
        <v>560.72</v>
      </c>
      <c r="I91" s="653"/>
      <c r="J91" s="657" t="e">
        <f>J70</f>
        <v>#REF!</v>
      </c>
      <c r="K91" s="344" t="e">
        <f>'RZIS-por.'!D44+#REF!</f>
        <v>#REF!</v>
      </c>
    </row>
    <row r="92" spans="10:11" s="276" customFormat="1" ht="12.75" outlineLevel="1">
      <c r="J92" s="655" t="s">
        <v>891</v>
      </c>
      <c r="K92" s="656" t="e">
        <f>H91-K91</f>
        <v>#REF!</v>
      </c>
    </row>
    <row r="93" s="276" customFormat="1" ht="12.75"/>
    <row r="94" spans="1:9" s="276" customFormat="1" ht="15" hidden="1" outlineLevel="1">
      <c r="A94" s="1178" t="e">
        <f>CONCATENATE("Nota nr ",#REF!,":"," ",#REF!)</f>
        <v>#REF!</v>
      </c>
      <c r="B94" s="1178"/>
      <c r="C94" s="1178"/>
      <c r="D94" s="1178"/>
      <c r="E94" s="1178"/>
      <c r="F94" s="1178"/>
      <c r="G94" s="1178"/>
      <c r="H94" s="1178"/>
      <c r="I94" s="282"/>
    </row>
    <row r="95" spans="1:12" s="276" customFormat="1" ht="15" hidden="1" outlineLevel="1">
      <c r="A95" s="282"/>
      <c r="B95" s="282"/>
      <c r="C95" s="282"/>
      <c r="D95" s="282"/>
      <c r="J95" s="450" t="s">
        <v>887</v>
      </c>
      <c r="K95" s="340"/>
      <c r="L95" s="341"/>
    </row>
    <row r="96" spans="1:12" s="276" customFormat="1" ht="26.25" customHeight="1" hidden="1" outlineLevel="1">
      <c r="A96" s="1314" t="s">
        <v>708</v>
      </c>
      <c r="B96" s="1314"/>
      <c r="C96" s="1314"/>
      <c r="D96" s="1314"/>
      <c r="E96" s="1314"/>
      <c r="F96" s="1314"/>
      <c r="G96" s="659" t="e">
        <f>CONCATENATE(#REF!," ","r."," - ",#REF!," ","r.")</f>
        <v>#REF!</v>
      </c>
      <c r="H96" s="660" t="e">
        <f>CONCATENATE(#REF!," ","r."," - ",#REF!," ","r.")</f>
        <v>#REF!</v>
      </c>
      <c r="I96" s="661"/>
      <c r="J96" s="302"/>
      <c r="K96" s="662" t="e">
        <f>G96</f>
        <v>#REF!</v>
      </c>
      <c r="L96" s="410" t="e">
        <f>H96</f>
        <v>#REF!</v>
      </c>
    </row>
    <row r="97" spans="1:12" s="276" customFormat="1" ht="12.75" customHeight="1" hidden="1" outlineLevel="1">
      <c r="A97" s="663" t="s">
        <v>815</v>
      </c>
      <c r="B97" s="1317" t="s">
        <v>410</v>
      </c>
      <c r="C97" s="1317"/>
      <c r="D97" s="1317"/>
      <c r="E97" s="1317"/>
      <c r="F97" s="1317"/>
      <c r="G97" s="664"/>
      <c r="H97" s="665"/>
      <c r="I97" s="321"/>
      <c r="J97" s="302"/>
      <c r="L97" s="373"/>
    </row>
    <row r="98" spans="1:12" s="276" customFormat="1" ht="12.75" customHeight="1" hidden="1" outlineLevel="1">
      <c r="A98" s="666" t="s">
        <v>815</v>
      </c>
      <c r="B98" s="1317" t="s">
        <v>411</v>
      </c>
      <c r="C98" s="1317"/>
      <c r="D98" s="1317"/>
      <c r="E98" s="1317"/>
      <c r="F98" s="1317"/>
      <c r="G98" s="291"/>
      <c r="H98" s="323"/>
      <c r="I98" s="324"/>
      <c r="J98" s="328" t="s">
        <v>412</v>
      </c>
      <c r="K98" s="376" t="e">
        <f>'RZIS-por.'!D51+#REF!</f>
        <v>#REF!</v>
      </c>
      <c r="L98" s="411" t="e">
        <f>'RZIS-por.'!E51+#REF!</f>
        <v>#REF!</v>
      </c>
    </row>
    <row r="99" spans="1:12" s="276" customFormat="1" ht="12.75" customHeight="1" hidden="1" outlineLevel="1">
      <c r="A99" s="1318" t="s">
        <v>274</v>
      </c>
      <c r="B99" s="1318"/>
      <c r="C99" s="1318"/>
      <c r="D99" s="1318"/>
      <c r="E99" s="1318"/>
      <c r="F99" s="1318"/>
      <c r="G99" s="294">
        <f>SUM(G97:G98)</f>
        <v>0</v>
      </c>
      <c r="H99" s="297">
        <f>SUM(H97:H98)</f>
        <v>0</v>
      </c>
      <c r="I99" s="321"/>
      <c r="J99" s="328" t="s">
        <v>891</v>
      </c>
      <c r="K99" s="376" t="e">
        <f>G99-K98</f>
        <v>#REF!</v>
      </c>
      <c r="L99" s="411" t="e">
        <f>H99-L98</f>
        <v>#REF!</v>
      </c>
    </row>
    <row r="100" spans="1:12" s="276" customFormat="1" ht="24.75" customHeight="1" hidden="1" outlineLevel="1">
      <c r="A100" s="1314" t="s">
        <v>709</v>
      </c>
      <c r="B100" s="1314"/>
      <c r="C100" s="1314"/>
      <c r="D100" s="1314"/>
      <c r="E100" s="1314"/>
      <c r="F100" s="1314"/>
      <c r="G100" s="667"/>
      <c r="H100" s="668"/>
      <c r="I100" s="661"/>
      <c r="J100" s="302"/>
      <c r="L100" s="373"/>
    </row>
    <row r="101" spans="1:12" s="276" customFormat="1" ht="12.75" customHeight="1" hidden="1" outlineLevel="1">
      <c r="A101" s="669" t="s">
        <v>815</v>
      </c>
      <c r="B101" s="1317" t="s">
        <v>410</v>
      </c>
      <c r="C101" s="1317"/>
      <c r="D101" s="1317"/>
      <c r="E101" s="1317"/>
      <c r="F101" s="1317"/>
      <c r="G101" s="670"/>
      <c r="H101" s="671"/>
      <c r="I101" s="672"/>
      <c r="J101" s="302"/>
      <c r="L101" s="373"/>
    </row>
    <row r="102" spans="1:12" s="276" customFormat="1" ht="12.75" customHeight="1" hidden="1" outlineLevel="1">
      <c r="A102" s="673" t="s">
        <v>815</v>
      </c>
      <c r="B102" s="1317" t="s">
        <v>411</v>
      </c>
      <c r="C102" s="1317"/>
      <c r="D102" s="1317"/>
      <c r="E102" s="1317"/>
      <c r="F102" s="1317"/>
      <c r="G102" s="291"/>
      <c r="H102" s="323"/>
      <c r="I102" s="324"/>
      <c r="J102" s="302"/>
      <c r="L102" s="373"/>
    </row>
    <row r="103" spans="1:12" s="276" customFormat="1" ht="12.75" customHeight="1" hidden="1" outlineLevel="1">
      <c r="A103" s="1318" t="s">
        <v>274</v>
      </c>
      <c r="B103" s="1318"/>
      <c r="C103" s="1318"/>
      <c r="D103" s="1318"/>
      <c r="E103" s="1318"/>
      <c r="F103" s="1318"/>
      <c r="G103" s="294">
        <f>SUM(G101:G102)</f>
        <v>0</v>
      </c>
      <c r="H103" s="297">
        <f>SUM(H101:H102)</f>
        <v>0</v>
      </c>
      <c r="I103" s="321"/>
      <c r="J103" s="328" t="s">
        <v>413</v>
      </c>
      <c r="K103" s="376" t="e">
        <f>'RZIS-por.'!D52+#REF!</f>
        <v>#REF!</v>
      </c>
      <c r="L103" s="411" t="e">
        <f>'RZIS-por.'!E52+#REF!</f>
        <v>#REF!</v>
      </c>
    </row>
    <row r="104" spans="1:12" s="276" customFormat="1" ht="22.5" customHeight="1" hidden="1" outlineLevel="1">
      <c r="A104" s="1325" t="s">
        <v>414</v>
      </c>
      <c r="B104" s="1325"/>
      <c r="C104" s="1325"/>
      <c r="D104" s="1325"/>
      <c r="E104" s="1325"/>
      <c r="F104" s="1325"/>
      <c r="G104" s="674">
        <f>G99-G103</f>
        <v>0</v>
      </c>
      <c r="H104" s="675">
        <f>H99-H103</f>
        <v>0</v>
      </c>
      <c r="I104" s="321"/>
      <c r="J104" s="346" t="s">
        <v>891</v>
      </c>
      <c r="K104" s="378" t="e">
        <f>G103-K103</f>
        <v>#REF!</v>
      </c>
      <c r="L104" s="412" t="e">
        <f>H103-L103</f>
        <v>#REF!</v>
      </c>
    </row>
    <row r="105" s="276" customFormat="1" ht="12.75" collapsed="1"/>
    <row r="106" spans="1:4" s="276" customFormat="1" ht="15" outlineLevel="1">
      <c r="A106" s="1178" t="e">
        <f>CONCATENATE("Nota nr ",#REF!,":"," ",#REF!)</f>
        <v>#REF!</v>
      </c>
      <c r="B106" s="1178"/>
      <c r="C106" s="1178"/>
      <c r="D106" s="1178"/>
    </row>
    <row r="107" spans="2:7" s="276" customFormat="1" ht="15" outlineLevel="1">
      <c r="B107" s="282"/>
      <c r="C107" s="282"/>
      <c r="D107" s="282"/>
      <c r="E107" s="282"/>
      <c r="F107" s="282"/>
      <c r="G107" s="282"/>
    </row>
    <row r="108" spans="1:12" s="276" customFormat="1" ht="31.5" customHeight="1" outlineLevel="1">
      <c r="A108" s="1326" t="s">
        <v>651</v>
      </c>
      <c r="B108" s="1326"/>
      <c r="C108" s="1326"/>
      <c r="D108" s="1326"/>
      <c r="E108" s="1326"/>
      <c r="F108" s="1326"/>
      <c r="G108" s="659" t="e">
        <f>CONCATENATE(#REF!," ","r."," - ",#REF!," ","r.")</f>
        <v>#REF!</v>
      </c>
      <c r="H108" s="660" t="e">
        <f>CONCATENATE(#REF!," ","r."," - ",#REF!," ","r.")</f>
        <v>#REF!</v>
      </c>
      <c r="I108" s="661"/>
      <c r="K108" s="662" t="e">
        <f>G108</f>
        <v>#REF!</v>
      </c>
      <c r="L108" s="409" t="e">
        <f>H108</f>
        <v>#REF!</v>
      </c>
    </row>
    <row r="109" spans="1:9" s="276" customFormat="1" ht="12.75" customHeight="1" outlineLevel="1">
      <c r="A109" s="1315" t="s">
        <v>415</v>
      </c>
      <c r="B109" s="1315"/>
      <c r="C109" s="1315"/>
      <c r="D109" s="1315"/>
      <c r="E109" s="1315"/>
      <c r="F109" s="1315"/>
      <c r="G109" s="676" t="e">
        <f>G191</f>
        <v>#REF!</v>
      </c>
      <c r="H109" s="676" t="e">
        <f>H191</f>
        <v>#REF!</v>
      </c>
      <c r="I109" s="677"/>
    </row>
    <row r="110" spans="1:9" s="276" customFormat="1" ht="12.75" customHeight="1" outlineLevel="1">
      <c r="A110" s="1316" t="s">
        <v>416</v>
      </c>
      <c r="B110" s="1316"/>
      <c r="C110" s="1316"/>
      <c r="D110" s="1316"/>
      <c r="E110" s="1316"/>
      <c r="F110" s="1316"/>
      <c r="G110" s="678"/>
      <c r="H110" s="679"/>
      <c r="I110" s="677"/>
    </row>
    <row r="111" spans="1:9" s="276" customFormat="1" ht="12.75" customHeight="1" outlineLevel="1">
      <c r="A111" s="1321" t="s">
        <v>417</v>
      </c>
      <c r="B111" s="1321"/>
      <c r="C111" s="1321"/>
      <c r="D111" s="1321"/>
      <c r="E111" s="1321"/>
      <c r="F111" s="1321"/>
      <c r="G111" s="680"/>
      <c r="H111" s="681">
        <v>-20414</v>
      </c>
      <c r="I111" s="677"/>
    </row>
    <row r="112" spans="1:12" s="276" customFormat="1" ht="12.75" customHeight="1" outlineLevel="1">
      <c r="A112" s="1322" t="s">
        <v>274</v>
      </c>
      <c r="B112" s="1322"/>
      <c r="C112" s="1322"/>
      <c r="D112" s="1322"/>
      <c r="E112" s="1322"/>
      <c r="F112" s="1322"/>
      <c r="G112" s="682" t="e">
        <f>SUM(G109:G111)</f>
        <v>#REF!</v>
      </c>
      <c r="H112" s="682" t="e">
        <f>SUM(H109:H111)</f>
        <v>#REF!</v>
      </c>
      <c r="I112" s="683"/>
      <c r="J112" s="507" t="s">
        <v>418</v>
      </c>
      <c r="K112" s="376" t="e">
        <f>'RZIS-por.'!D54+#REF!</f>
        <v>#REF!</v>
      </c>
      <c r="L112" s="376" t="e">
        <f>'RZIS-por.'!E54+#REF!</f>
        <v>#REF!</v>
      </c>
    </row>
    <row r="113" spans="1:12" s="276" customFormat="1" ht="12.75" outlineLevel="1">
      <c r="A113" s="684"/>
      <c r="B113" s="567"/>
      <c r="C113" s="567"/>
      <c r="D113" s="567"/>
      <c r="J113" s="507" t="s">
        <v>303</v>
      </c>
      <c r="K113" s="685" t="e">
        <f>G112-K112</f>
        <v>#REF!</v>
      </c>
      <c r="L113" s="685" t="e">
        <f>H112-L112</f>
        <v>#REF!</v>
      </c>
    </row>
    <row r="114" spans="1:4" s="276" customFormat="1" ht="12.75">
      <c r="A114" s="684"/>
      <c r="B114" s="567"/>
      <c r="C114" s="567"/>
      <c r="D114" s="567"/>
    </row>
    <row r="115" spans="1:9" s="276" customFormat="1" ht="33.75" customHeight="1" outlineLevel="1">
      <c r="A115" s="1178" t="e">
        <f>CONCATENATE("Nota nr ",#REF!,":"," ",#REF!)</f>
        <v>#REF!</v>
      </c>
      <c r="B115" s="1178"/>
      <c r="C115" s="1178"/>
      <c r="D115" s="1178"/>
      <c r="E115" s="1178"/>
      <c r="F115" s="1178"/>
      <c r="G115" s="1178"/>
      <c r="H115" s="1178"/>
      <c r="I115" s="282"/>
    </row>
    <row r="116" spans="1:4" s="276" customFormat="1" ht="15" outlineLevel="1">
      <c r="A116" s="282"/>
      <c r="B116" s="282"/>
      <c r="C116" s="282"/>
      <c r="D116" s="282"/>
    </row>
    <row r="117" spans="1:9" s="276" customFormat="1" ht="26.25" customHeight="1" outlineLevel="1">
      <c r="A117" s="1323" t="s">
        <v>651</v>
      </c>
      <c r="B117" s="1323"/>
      <c r="C117" s="1323"/>
      <c r="D117" s="1323"/>
      <c r="E117" s="1323"/>
      <c r="F117" s="1323"/>
      <c r="G117" s="686" t="e">
        <f>CONCATENATE(#REF!," ","r."," - ",#REF!," ","r.")</f>
        <v>#REF!</v>
      </c>
      <c r="H117" s="687" t="e">
        <f>CONCATENATE(#REF!," ","r."," - ",#REF!," ","r.")</f>
        <v>#REF!</v>
      </c>
      <c r="I117" s="628"/>
    </row>
    <row r="118" spans="1:9" s="276" customFormat="1" ht="15" customHeight="1" outlineLevel="1">
      <c r="A118" s="1319" t="s">
        <v>419</v>
      </c>
      <c r="B118" s="1319"/>
      <c r="C118" s="1319"/>
      <c r="D118" s="1319"/>
      <c r="E118" s="1319"/>
      <c r="F118" s="1319"/>
      <c r="G118" s="1319"/>
      <c r="H118" s="1319"/>
      <c r="I118" s="688"/>
    </row>
    <row r="119" spans="1:9" s="276" customFormat="1" ht="15" customHeight="1" outlineLevel="1">
      <c r="A119" s="689" t="s">
        <v>257</v>
      </c>
      <c r="B119" s="1320" t="s">
        <v>420</v>
      </c>
      <c r="C119" s="1320"/>
      <c r="D119" s="1320"/>
      <c r="E119" s="1320"/>
      <c r="F119" s="1320"/>
      <c r="G119" s="690" t="e">
        <f>IF('RZIS-por.'!D9=0,#REF!,'RZIS-por.'!D9)</f>
        <v>#REF!</v>
      </c>
      <c r="H119" s="691">
        <f>IF('RZIS-por.'!E9=0,#REF!,'RZIS-por.'!E9)</f>
        <v>19602480.24</v>
      </c>
      <c r="I119" s="692"/>
    </row>
    <row r="120" spans="1:9" s="276" customFormat="1" ht="15" customHeight="1" outlineLevel="1">
      <c r="A120" s="689" t="s">
        <v>258</v>
      </c>
      <c r="B120" s="1320" t="s">
        <v>683</v>
      </c>
      <c r="C120" s="1320"/>
      <c r="D120" s="1320"/>
      <c r="E120" s="1320"/>
      <c r="F120" s="1320"/>
      <c r="G120" s="690" t="e">
        <f>IF('RZIS-por.'!D26=0,#REF!,'RZIS-por.'!D26)</f>
        <v>#REF!</v>
      </c>
      <c r="H120" s="691">
        <v>735476.71</v>
      </c>
      <c r="I120" s="692"/>
    </row>
    <row r="121" spans="1:9" s="276" customFormat="1" ht="15" customHeight="1" outlineLevel="1">
      <c r="A121" s="689" t="s">
        <v>259</v>
      </c>
      <c r="B121" s="1320" t="s">
        <v>695</v>
      </c>
      <c r="C121" s="1320"/>
      <c r="D121" s="1320"/>
      <c r="E121" s="1320"/>
      <c r="F121" s="1320"/>
      <c r="G121" s="690" t="e">
        <f>IF('RZIS-por.'!D35=0,#REF!,'RZIS-por.'!D35)</f>
        <v>#REF!</v>
      </c>
      <c r="H121" s="691">
        <f>IF('RZIS-por.'!E35=0,#REF!,'RZIS-por.'!E35)</f>
        <v>1307760.27</v>
      </c>
      <c r="I121" s="692"/>
    </row>
    <row r="122" spans="1:9" s="276" customFormat="1" ht="15" customHeight="1" outlineLevel="1">
      <c r="A122" s="689" t="s">
        <v>260</v>
      </c>
      <c r="B122" s="1320" t="s">
        <v>708</v>
      </c>
      <c r="C122" s="1320"/>
      <c r="D122" s="1320"/>
      <c r="E122" s="1320"/>
      <c r="F122" s="1320"/>
      <c r="G122" s="690" t="e">
        <f>IF('RZIS-por.'!D51=0,#REF!,'RZIS-por.'!D51)</f>
        <v>#REF!</v>
      </c>
      <c r="H122" s="691" t="e">
        <f>IF('RZIS-por.'!E51=0,#REF!,'RZIS-por.'!E51)</f>
        <v>#REF!</v>
      </c>
      <c r="I122" s="692"/>
    </row>
    <row r="123" spans="1:9" s="276" customFormat="1" ht="15" customHeight="1" outlineLevel="1">
      <c r="A123" s="1324" t="s">
        <v>899</v>
      </c>
      <c r="B123" s="1324"/>
      <c r="C123" s="1324"/>
      <c r="D123" s="1324"/>
      <c r="E123" s="1324"/>
      <c r="F123" s="1324"/>
      <c r="G123" s="347" t="e">
        <f>SUM(G119:G122)</f>
        <v>#REF!</v>
      </c>
      <c r="H123" s="353" t="e">
        <f>SUM(H119:H122)</f>
        <v>#REF!</v>
      </c>
      <c r="I123" s="633"/>
    </row>
    <row r="124" spans="1:9" s="276" customFormat="1" ht="15" customHeight="1" outlineLevel="1">
      <c r="A124" s="1319" t="s">
        <v>421</v>
      </c>
      <c r="B124" s="1319"/>
      <c r="C124" s="1319"/>
      <c r="D124" s="1319"/>
      <c r="E124" s="1319"/>
      <c r="F124" s="1319"/>
      <c r="G124" s="1319"/>
      <c r="H124" s="1319"/>
      <c r="I124" s="688"/>
    </row>
    <row r="125" spans="1:9" s="276" customFormat="1" ht="12.75" outlineLevel="1">
      <c r="A125" s="689" t="s">
        <v>257</v>
      </c>
      <c r="B125" s="1320"/>
      <c r="C125" s="1320"/>
      <c r="D125" s="1320"/>
      <c r="E125" s="1320"/>
      <c r="F125" s="1320"/>
      <c r="G125" s="690"/>
      <c r="H125" s="691"/>
      <c r="I125" s="692"/>
    </row>
    <row r="126" spans="1:9" s="276" customFormat="1" ht="12.75" customHeight="1" outlineLevel="1" thickBot="1">
      <c r="A126" s="1324" t="s">
        <v>899</v>
      </c>
      <c r="B126" s="1324"/>
      <c r="C126" s="1324"/>
      <c r="D126" s="1324"/>
      <c r="E126" s="1324"/>
      <c r="F126" s="1324"/>
      <c r="G126" s="347">
        <f>SUM(G125:G125)</f>
        <v>0</v>
      </c>
      <c r="H126" s="353">
        <f>SUM(H125:H125)</f>
        <v>0</v>
      </c>
      <c r="I126" s="633"/>
    </row>
    <row r="127" spans="1:9" s="276" customFormat="1" ht="15" customHeight="1" outlineLevel="1">
      <c r="A127" s="1319" t="s">
        <v>422</v>
      </c>
      <c r="B127" s="1319"/>
      <c r="C127" s="1319"/>
      <c r="D127" s="1319"/>
      <c r="E127" s="1319"/>
      <c r="F127" s="1319"/>
      <c r="G127" s="1319"/>
      <c r="H127" s="1319"/>
      <c r="I127" s="688"/>
    </row>
    <row r="128" spans="1:9" s="276" customFormat="1" ht="12.75" customHeight="1" outlineLevel="1">
      <c r="A128" s="689" t="s">
        <v>257</v>
      </c>
      <c r="B128" s="1320" t="s">
        <v>423</v>
      </c>
      <c r="C128" s="1320"/>
      <c r="D128" s="1320"/>
      <c r="E128" s="1320"/>
      <c r="F128" s="1320"/>
      <c r="G128" s="690">
        <v>1016895.8</v>
      </c>
      <c r="H128" s="691">
        <v>1128534.54</v>
      </c>
      <c r="I128" s="692"/>
    </row>
    <row r="129" spans="1:9" s="276" customFormat="1" ht="12.75" customHeight="1" outlineLevel="1">
      <c r="A129" s="689" t="s">
        <v>258</v>
      </c>
      <c r="B129" s="1320" t="s">
        <v>424</v>
      </c>
      <c r="C129" s="1320"/>
      <c r="D129" s="1320"/>
      <c r="E129" s="1320"/>
      <c r="F129" s="1320"/>
      <c r="G129" s="690">
        <v>3455.95</v>
      </c>
      <c r="H129" s="691">
        <v>96099.15</v>
      </c>
      <c r="I129" s="692"/>
    </row>
    <row r="130" spans="1:9" s="276" customFormat="1" ht="12.75" customHeight="1" outlineLevel="1">
      <c r="A130" s="689" t="s">
        <v>259</v>
      </c>
      <c r="B130" s="1320" t="s">
        <v>425</v>
      </c>
      <c r="C130" s="1320"/>
      <c r="D130" s="1320"/>
      <c r="E130" s="1320"/>
      <c r="F130" s="1320"/>
      <c r="G130" s="690">
        <v>52546.59</v>
      </c>
      <c r="H130" s="691">
        <v>34579.4</v>
      </c>
      <c r="I130" s="692"/>
    </row>
    <row r="131" spans="1:9" s="276" customFormat="1" ht="12.75" outlineLevel="1">
      <c r="A131" s="689" t="s">
        <v>296</v>
      </c>
      <c r="B131" s="693" t="s">
        <v>426</v>
      </c>
      <c r="C131" s="694"/>
      <c r="D131" s="694"/>
      <c r="E131" s="694"/>
      <c r="F131" s="695"/>
      <c r="G131" s="690">
        <v>28535.2</v>
      </c>
      <c r="H131" s="691"/>
      <c r="I131" s="692"/>
    </row>
    <row r="132" spans="1:9" s="276" customFormat="1" ht="12.75" outlineLevel="1">
      <c r="A132" s="689" t="s">
        <v>297</v>
      </c>
      <c r="B132" s="693" t="s">
        <v>87</v>
      </c>
      <c r="C132" s="694" t="s">
        <v>88</v>
      </c>
      <c r="D132" s="694"/>
      <c r="E132" s="694"/>
      <c r="F132" s="695"/>
      <c r="G132" s="690"/>
      <c r="H132" s="691">
        <v>617000</v>
      </c>
      <c r="I132" s="692"/>
    </row>
    <row r="133" spans="1:9" s="276" customFormat="1" ht="12.75" customHeight="1" outlineLevel="1">
      <c r="A133" s="689" t="s">
        <v>298</v>
      </c>
      <c r="B133" s="1320" t="s">
        <v>427</v>
      </c>
      <c r="C133" s="1320"/>
      <c r="D133" s="1320"/>
      <c r="E133" s="1320"/>
      <c r="F133" s="1320"/>
      <c r="G133" s="690">
        <v>41497.1</v>
      </c>
      <c r="H133" s="691">
        <v>31066.17</v>
      </c>
      <c r="I133" s="692"/>
    </row>
    <row r="134" spans="1:9" s="276" customFormat="1" ht="12.75" customHeight="1" outlineLevel="1">
      <c r="A134" s="1324" t="s">
        <v>899</v>
      </c>
      <c r="B134" s="1324"/>
      <c r="C134" s="1324"/>
      <c r="D134" s="1324"/>
      <c r="E134" s="1324"/>
      <c r="F134" s="1324"/>
      <c r="G134" s="347">
        <f>SUM(G128:G133)</f>
        <v>1142930.64</v>
      </c>
      <c r="H134" s="353">
        <f>SUM(H128:H133)</f>
        <v>1907279.26</v>
      </c>
      <c r="I134" s="633"/>
    </row>
    <row r="135" spans="1:9" s="276" customFormat="1" ht="13.5" customHeight="1" outlineLevel="1">
      <c r="A135" s="1327" t="s">
        <v>428</v>
      </c>
      <c r="B135" s="1327"/>
      <c r="C135" s="1327"/>
      <c r="D135" s="1327"/>
      <c r="E135" s="1327"/>
      <c r="F135" s="1327"/>
      <c r="G135" s="561" t="e">
        <f>G123+G126-G134</f>
        <v>#REF!</v>
      </c>
      <c r="H135" s="562" t="e">
        <f>H123+H126-H134</f>
        <v>#REF!</v>
      </c>
      <c r="I135" s="633"/>
    </row>
    <row r="136" spans="1:6" s="276" customFormat="1" ht="12.75" outlineLevel="1">
      <c r="A136" s="1328"/>
      <c r="B136" s="1328"/>
      <c r="C136" s="1328"/>
      <c r="D136" s="1328"/>
      <c r="E136" s="1328"/>
      <c r="F136" s="1328"/>
    </row>
    <row r="137" spans="1:9" s="276" customFormat="1" ht="15" customHeight="1" outlineLevel="1">
      <c r="A137" s="1319" t="s">
        <v>429</v>
      </c>
      <c r="B137" s="1319"/>
      <c r="C137" s="1319"/>
      <c r="D137" s="1319"/>
      <c r="E137" s="1319"/>
      <c r="F137" s="1319"/>
      <c r="G137" s="1319"/>
      <c r="H137" s="1319"/>
      <c r="I137" s="688"/>
    </row>
    <row r="138" spans="1:9" s="276" customFormat="1" ht="12.75" customHeight="1" outlineLevel="1">
      <c r="A138" s="689" t="s">
        <v>257</v>
      </c>
      <c r="B138" s="1320" t="s">
        <v>430</v>
      </c>
      <c r="C138" s="1320"/>
      <c r="D138" s="1320"/>
      <c r="E138" s="1320"/>
      <c r="F138" s="1320"/>
      <c r="G138" s="690" t="e">
        <f>IF('RZIS-por.'!D15=0,#REF!+#REF!+#REF!,'RZIS-por.'!D15)</f>
        <v>#REF!</v>
      </c>
      <c r="H138" s="691">
        <f>IF('RZIS-por.'!E15=0,#REF!+#REF!+#REF!,'RZIS-por.'!E15)</f>
        <v>17554051.6</v>
      </c>
      <c r="I138" s="692"/>
    </row>
    <row r="139" spans="1:9" s="276" customFormat="1" ht="12.75" customHeight="1" outlineLevel="1">
      <c r="A139" s="689" t="s">
        <v>258</v>
      </c>
      <c r="B139" s="1320" t="s">
        <v>431</v>
      </c>
      <c r="C139" s="1320"/>
      <c r="D139" s="1320"/>
      <c r="E139" s="1320"/>
      <c r="F139" s="1320"/>
      <c r="G139" s="690">
        <v>5275.73</v>
      </c>
      <c r="H139" s="691">
        <v>250124.24</v>
      </c>
      <c r="I139" s="692"/>
    </row>
    <row r="140" spans="1:9" s="276" customFormat="1" ht="12.75" customHeight="1" outlineLevel="1">
      <c r="A140" s="689" t="s">
        <v>259</v>
      </c>
      <c r="B140" s="1320" t="s">
        <v>703</v>
      </c>
      <c r="C140" s="1320"/>
      <c r="D140" s="1320"/>
      <c r="E140" s="1320"/>
      <c r="F140" s="1320"/>
      <c r="G140" s="690" t="e">
        <f>IF('RZIS-por.'!D43=0,#REF!,'RZIS-por.'!D43)</f>
        <v>#REF!</v>
      </c>
      <c r="H140" s="691">
        <f>IF('RZIS-por.'!E43=0,#REF!,'RZIS-por.'!E43)</f>
        <v>519314.83</v>
      </c>
      <c r="I140" s="692"/>
    </row>
    <row r="141" spans="1:9" s="276" customFormat="1" ht="12.75" customHeight="1" outlineLevel="1">
      <c r="A141" s="689" t="s">
        <v>260</v>
      </c>
      <c r="B141" s="1320" t="s">
        <v>432</v>
      </c>
      <c r="C141" s="1320"/>
      <c r="D141" s="1320"/>
      <c r="E141" s="1320"/>
      <c r="F141" s="1320"/>
      <c r="G141" s="690" t="e">
        <f>IF('RZIS-por.'!D52=0,#REF!,'RZIS-por.'!D52)</f>
        <v>#REF!</v>
      </c>
      <c r="H141" s="691" t="e">
        <f>IF('RZIS-por.'!E52=0,#REF!,'RZIS-por.'!E52)</f>
        <v>#REF!</v>
      </c>
      <c r="I141" s="692"/>
    </row>
    <row r="142" spans="1:9" s="276" customFormat="1" ht="12.75" customHeight="1" outlineLevel="1">
      <c r="A142" s="1324" t="s">
        <v>899</v>
      </c>
      <c r="B142" s="1324"/>
      <c r="C142" s="1324"/>
      <c r="D142" s="1324"/>
      <c r="E142" s="1324"/>
      <c r="F142" s="1324"/>
      <c r="G142" s="347" t="e">
        <f>SUM(G138:G141)</f>
        <v>#REF!</v>
      </c>
      <c r="H142" s="353" t="e">
        <f>SUM(H138:H141)</f>
        <v>#REF!</v>
      </c>
      <c r="I142" s="633"/>
    </row>
    <row r="143" spans="1:9" s="276" customFormat="1" ht="15" customHeight="1" outlineLevel="1">
      <c r="A143" s="1329" t="s">
        <v>433</v>
      </c>
      <c r="B143" s="1329"/>
      <c r="C143" s="1329"/>
      <c r="D143" s="1329"/>
      <c r="E143" s="1329"/>
      <c r="F143" s="1329"/>
      <c r="G143" s="1329"/>
      <c r="H143" s="1329"/>
      <c r="I143" s="697"/>
    </row>
    <row r="144" spans="1:9" s="276" customFormat="1" ht="12.75" customHeight="1" outlineLevel="1">
      <c r="A144" s="689" t="s">
        <v>257</v>
      </c>
      <c r="B144" s="1320" t="s">
        <v>434</v>
      </c>
      <c r="C144" s="1320"/>
      <c r="D144" s="1320"/>
      <c r="E144" s="1320"/>
      <c r="F144" s="1320"/>
      <c r="G144" s="690"/>
      <c r="H144" s="545">
        <v>69703.76</v>
      </c>
      <c r="I144" s="550"/>
    </row>
    <row r="145" spans="1:9" s="276" customFormat="1" ht="12.75" customHeight="1" outlineLevel="1">
      <c r="A145" s="689" t="s">
        <v>258</v>
      </c>
      <c r="B145" s="1320" t="s">
        <v>435</v>
      </c>
      <c r="C145" s="1320"/>
      <c r="D145" s="1320"/>
      <c r="E145" s="1320"/>
      <c r="F145" s="1320"/>
      <c r="G145" s="690">
        <v>42022.52</v>
      </c>
      <c r="H145" s="545">
        <v>16227.38</v>
      </c>
      <c r="I145" s="550"/>
    </row>
    <row r="146" spans="1:9" s="276" customFormat="1" ht="12.75" customHeight="1" outlineLevel="1">
      <c r="A146" s="689" t="s">
        <v>259</v>
      </c>
      <c r="B146" s="1320" t="s">
        <v>436</v>
      </c>
      <c r="C146" s="1320"/>
      <c r="D146" s="1320"/>
      <c r="E146" s="1320"/>
      <c r="F146" s="1320"/>
      <c r="G146" s="690">
        <v>3455.95</v>
      </c>
      <c r="H146" s="545">
        <v>93024.1</v>
      </c>
      <c r="I146" s="550"/>
    </row>
    <row r="147" spans="1:9" s="276" customFormat="1" ht="12.75" customHeight="1" outlineLevel="1">
      <c r="A147" s="689" t="s">
        <v>260</v>
      </c>
      <c r="B147" s="1320" t="s">
        <v>437</v>
      </c>
      <c r="C147" s="1320"/>
      <c r="D147" s="1320"/>
      <c r="E147" s="1320"/>
      <c r="F147" s="1320"/>
      <c r="G147" s="690">
        <v>774990.81</v>
      </c>
      <c r="H147" s="545"/>
      <c r="I147" s="550"/>
    </row>
    <row r="148" spans="1:9" s="276" customFormat="1" ht="12.75" customHeight="1" outlineLevel="1">
      <c r="A148" s="689" t="s">
        <v>261</v>
      </c>
      <c r="B148" s="1320" t="s">
        <v>438</v>
      </c>
      <c r="C148" s="1320"/>
      <c r="D148" s="1320"/>
      <c r="E148" s="1320"/>
      <c r="F148" s="1320"/>
      <c r="G148" s="690">
        <v>37676.39</v>
      </c>
      <c r="H148" s="972">
        <v>68499.65</v>
      </c>
      <c r="I148" s="550"/>
    </row>
    <row r="149" spans="1:9" s="276" customFormat="1" ht="12.75" customHeight="1" outlineLevel="1">
      <c r="A149" s="689" t="s">
        <v>262</v>
      </c>
      <c r="B149" s="1320" t="s">
        <v>427</v>
      </c>
      <c r="C149" s="1320"/>
      <c r="D149" s="1320"/>
      <c r="E149" s="1320"/>
      <c r="F149" s="1320"/>
      <c r="G149" s="690">
        <v>14510.76</v>
      </c>
      <c r="H149" s="545">
        <v>52546.59</v>
      </c>
      <c r="I149" s="550"/>
    </row>
    <row r="150" spans="1:9" s="276" customFormat="1" ht="12.75" customHeight="1" outlineLevel="1">
      <c r="A150" s="689" t="s">
        <v>263</v>
      </c>
      <c r="B150" s="1320" t="s">
        <v>439</v>
      </c>
      <c r="C150" s="1320"/>
      <c r="D150" s="1320"/>
      <c r="E150" s="1320"/>
      <c r="F150" s="1320"/>
      <c r="G150" s="690"/>
      <c r="H150" s="545">
        <v>100580.19</v>
      </c>
      <c r="I150" s="550"/>
    </row>
    <row r="151" spans="1:9" s="276" customFormat="1" ht="12.75" customHeight="1" outlineLevel="1">
      <c r="A151" s="689" t="s">
        <v>264</v>
      </c>
      <c r="B151" s="1320" t="s">
        <v>440</v>
      </c>
      <c r="C151" s="1320"/>
      <c r="D151" s="1320"/>
      <c r="E151" s="1320"/>
      <c r="F151" s="1320"/>
      <c r="G151" s="690">
        <v>2008.18</v>
      </c>
      <c r="H151" s="545">
        <v>2612.7</v>
      </c>
      <c r="I151" s="550"/>
    </row>
    <row r="152" spans="1:9" s="276" customFormat="1" ht="12.75" customHeight="1" outlineLevel="1">
      <c r="A152" s="689" t="s">
        <v>590</v>
      </c>
      <c r="B152" s="1320" t="s">
        <v>441</v>
      </c>
      <c r="C152" s="1320"/>
      <c r="D152" s="1320"/>
      <c r="E152" s="1320"/>
      <c r="F152" s="1320"/>
      <c r="G152" s="690"/>
      <c r="H152" s="545">
        <v>142890</v>
      </c>
      <c r="I152" s="550"/>
    </row>
    <row r="153" spans="1:9" s="276" customFormat="1" ht="12.75" customHeight="1" outlineLevel="1">
      <c r="A153" s="689" t="s">
        <v>591</v>
      </c>
      <c r="B153" s="1320" t="s">
        <v>434</v>
      </c>
      <c r="C153" s="1320"/>
      <c r="D153" s="1320"/>
      <c r="E153" s="1320"/>
      <c r="F153" s="1320"/>
      <c r="G153" s="690">
        <v>1636.2</v>
      </c>
      <c r="H153" s="545">
        <v>39.9</v>
      </c>
      <c r="I153" s="550"/>
    </row>
    <row r="154" spans="1:9" s="276" customFormat="1" ht="12.75" customHeight="1" outlineLevel="1">
      <c r="A154" s="689" t="s">
        <v>442</v>
      </c>
      <c r="B154" s="1320" t="s">
        <v>443</v>
      </c>
      <c r="C154" s="1320"/>
      <c r="D154" s="1320"/>
      <c r="E154" s="1320"/>
      <c r="F154" s="1320"/>
      <c r="G154" s="690">
        <v>126475.55</v>
      </c>
      <c r="H154" s="545">
        <v>17.36</v>
      </c>
      <c r="I154" s="550"/>
    </row>
    <row r="155" spans="1:9" s="276" customFormat="1" ht="12.75" customHeight="1" outlineLevel="1">
      <c r="A155" s="689" t="s">
        <v>444</v>
      </c>
      <c r="B155" s="1320" t="s">
        <v>445</v>
      </c>
      <c r="C155" s="1320"/>
      <c r="D155" s="1320"/>
      <c r="E155" s="1320"/>
      <c r="F155" s="1320"/>
      <c r="G155" s="690">
        <v>8.4</v>
      </c>
      <c r="H155" s="545">
        <v>6728.52</v>
      </c>
      <c r="I155" s="550"/>
    </row>
    <row r="156" spans="1:9" s="276" customFormat="1" ht="12.75" customHeight="1" outlineLevel="1">
      <c r="A156" s="689" t="s">
        <v>446</v>
      </c>
      <c r="B156" s="1320" t="s">
        <v>447</v>
      </c>
      <c r="C156" s="1320"/>
      <c r="D156" s="1320"/>
      <c r="E156" s="1320"/>
      <c r="F156" s="1320"/>
      <c r="G156" s="690"/>
      <c r="H156" s="545">
        <v>548214.66</v>
      </c>
      <c r="I156" s="550"/>
    </row>
    <row r="157" spans="1:9" s="276" customFormat="1" ht="12.75" customHeight="1" outlineLevel="1">
      <c r="A157" s="689" t="s">
        <v>448</v>
      </c>
      <c r="B157" s="1320" t="s">
        <v>449</v>
      </c>
      <c r="C157" s="1320"/>
      <c r="D157" s="1320"/>
      <c r="E157" s="1320"/>
      <c r="F157" s="1320"/>
      <c r="G157" s="690">
        <v>31066.17</v>
      </c>
      <c r="H157" s="545">
        <v>200.35</v>
      </c>
      <c r="I157" s="550"/>
    </row>
    <row r="158" spans="1:9" s="276" customFormat="1" ht="12.75" outlineLevel="1">
      <c r="A158" s="689" t="s">
        <v>450</v>
      </c>
      <c r="B158" s="1320" t="s">
        <v>118</v>
      </c>
      <c r="C158" s="1320"/>
      <c r="D158" s="1320"/>
      <c r="E158" s="1320"/>
      <c r="F158" s="1320"/>
      <c r="G158" s="690"/>
      <c r="H158" s="545">
        <v>431518.03</v>
      </c>
      <c r="I158" s="550"/>
    </row>
    <row r="159" spans="1:9" s="276" customFormat="1" ht="12.75" outlineLevel="1">
      <c r="A159" s="689" t="s">
        <v>451</v>
      </c>
      <c r="B159" s="1320" t="s">
        <v>89</v>
      </c>
      <c r="C159" s="1320"/>
      <c r="D159" s="1320"/>
      <c r="E159" s="1320"/>
      <c r="F159" s="1320"/>
      <c r="G159" s="690"/>
      <c r="H159" s="545">
        <v>11157.63</v>
      </c>
      <c r="I159" s="550"/>
    </row>
    <row r="160" spans="1:9" s="276" customFormat="1" ht="12.75" outlineLevel="1">
      <c r="A160" s="689" t="s">
        <v>452</v>
      </c>
      <c r="B160" s="1320"/>
      <c r="C160" s="1320"/>
      <c r="D160" s="1320"/>
      <c r="E160" s="1320"/>
      <c r="F160" s="1320"/>
      <c r="G160" s="690"/>
      <c r="H160" s="545"/>
      <c r="I160" s="550"/>
    </row>
    <row r="161" spans="1:9" s="276" customFormat="1" ht="12.75" outlineLevel="1">
      <c r="A161" s="689" t="s">
        <v>453</v>
      </c>
      <c r="B161" s="1320"/>
      <c r="C161" s="1320"/>
      <c r="D161" s="1320"/>
      <c r="E161" s="1320"/>
      <c r="F161" s="1320"/>
      <c r="G161" s="690"/>
      <c r="H161" s="545"/>
      <c r="I161" s="550"/>
    </row>
    <row r="162" spans="1:9" s="276" customFormat="1" ht="12.75" outlineLevel="1">
      <c r="A162" s="689" t="s">
        <v>454</v>
      </c>
      <c r="B162" s="1320"/>
      <c r="C162" s="1320"/>
      <c r="D162" s="1320"/>
      <c r="E162" s="1320"/>
      <c r="F162" s="1320"/>
      <c r="G162" s="690"/>
      <c r="H162" s="545"/>
      <c r="I162" s="550"/>
    </row>
    <row r="163" spans="1:9" s="276" customFormat="1" ht="12.75" outlineLevel="1">
      <c r="A163" s="689" t="s">
        <v>455</v>
      </c>
      <c r="B163" s="1320"/>
      <c r="C163" s="1320"/>
      <c r="D163" s="1320"/>
      <c r="E163" s="1320"/>
      <c r="F163" s="1320"/>
      <c r="G163" s="690"/>
      <c r="H163" s="545"/>
      <c r="I163" s="550"/>
    </row>
    <row r="164" spans="1:9" s="276" customFormat="1" ht="12.75" outlineLevel="1">
      <c r="A164" s="689" t="s">
        <v>456</v>
      </c>
      <c r="B164" s="1320"/>
      <c r="C164" s="1320"/>
      <c r="D164" s="1320"/>
      <c r="E164" s="1320"/>
      <c r="F164" s="1320"/>
      <c r="G164" s="690"/>
      <c r="H164" s="545"/>
      <c r="I164" s="550"/>
    </row>
    <row r="165" spans="1:9" s="276" customFormat="1" ht="12.75" outlineLevel="1">
      <c r="A165" s="689" t="s">
        <v>457</v>
      </c>
      <c r="B165" s="1320"/>
      <c r="C165" s="1320"/>
      <c r="D165" s="1320"/>
      <c r="E165" s="1320"/>
      <c r="F165" s="1320"/>
      <c r="G165" s="690"/>
      <c r="H165" s="545"/>
      <c r="I165" s="550"/>
    </row>
    <row r="166" spans="1:9" s="276" customFormat="1" ht="12.75" customHeight="1" outlineLevel="1">
      <c r="A166" s="1324" t="s">
        <v>899</v>
      </c>
      <c r="B166" s="1324"/>
      <c r="C166" s="1324"/>
      <c r="D166" s="1324"/>
      <c r="E166" s="1324"/>
      <c r="F166" s="1324"/>
      <c r="G166" s="347">
        <f>SUM(G144:G165)</f>
        <v>1033850.93</v>
      </c>
      <c r="H166" s="353">
        <f>SUM(H144:H165)</f>
        <v>1543960.82</v>
      </c>
      <c r="I166" s="633"/>
    </row>
    <row r="167" spans="1:9" s="276" customFormat="1" ht="15" customHeight="1" outlineLevel="1">
      <c r="A167" s="1329" t="s">
        <v>458</v>
      </c>
      <c r="B167" s="1329"/>
      <c r="C167" s="1329"/>
      <c r="D167" s="1329"/>
      <c r="E167" s="1329"/>
      <c r="F167" s="1329"/>
      <c r="G167" s="1329"/>
      <c r="H167" s="1329"/>
      <c r="I167" s="697"/>
    </row>
    <row r="168" spans="1:9" s="276" customFormat="1" ht="12.75" customHeight="1" outlineLevel="1">
      <c r="A168" s="689" t="s">
        <v>257</v>
      </c>
      <c r="B168" s="1320" t="s">
        <v>459</v>
      </c>
      <c r="C168" s="1320"/>
      <c r="D168" s="1320"/>
      <c r="E168" s="1320"/>
      <c r="F168" s="1320"/>
      <c r="G168" s="690"/>
      <c r="H168" s="545">
        <v>2008.18</v>
      </c>
      <c r="I168" s="550"/>
    </row>
    <row r="169" spans="1:9" s="276" customFormat="1" ht="12.75" customHeight="1" outlineLevel="1">
      <c r="A169" s="689" t="s">
        <v>258</v>
      </c>
      <c r="B169" s="1320" t="s">
        <v>460</v>
      </c>
      <c r="C169" s="1320"/>
      <c r="D169" s="1320"/>
      <c r="E169" s="1320"/>
      <c r="F169" s="1320"/>
      <c r="G169" s="690">
        <v>16338.88</v>
      </c>
      <c r="H169" s="545"/>
      <c r="I169" s="550"/>
    </row>
    <row r="170" spans="1:9" s="276" customFormat="1" ht="12.75" outlineLevel="1">
      <c r="A170" s="689" t="s">
        <v>259</v>
      </c>
      <c r="B170" s="1320"/>
      <c r="C170" s="1320"/>
      <c r="D170" s="1320"/>
      <c r="E170" s="1320"/>
      <c r="F170" s="1320"/>
      <c r="G170" s="690"/>
      <c r="H170" s="545"/>
      <c r="I170" s="550"/>
    </row>
    <row r="171" spans="1:9" s="276" customFormat="1" ht="12.75" outlineLevel="1">
      <c r="A171" s="689" t="s">
        <v>260</v>
      </c>
      <c r="B171" s="1320"/>
      <c r="C171" s="1320"/>
      <c r="D171" s="1320"/>
      <c r="E171" s="1320"/>
      <c r="F171" s="1320"/>
      <c r="G171" s="690"/>
      <c r="H171" s="545"/>
      <c r="I171" s="550"/>
    </row>
    <row r="172" spans="1:9" s="276" customFormat="1" ht="12.75" outlineLevel="1">
      <c r="A172" s="689" t="s">
        <v>261</v>
      </c>
      <c r="B172" s="1320"/>
      <c r="C172" s="1320"/>
      <c r="D172" s="1320"/>
      <c r="E172" s="1320"/>
      <c r="F172" s="1320"/>
      <c r="G172" s="690"/>
      <c r="H172" s="545"/>
      <c r="I172" s="550"/>
    </row>
    <row r="173" spans="1:9" s="276" customFormat="1" ht="12.75" outlineLevel="1">
      <c r="A173" s="689" t="s">
        <v>264</v>
      </c>
      <c r="B173" s="1320"/>
      <c r="C173" s="1320"/>
      <c r="D173" s="1320"/>
      <c r="E173" s="1320"/>
      <c r="F173" s="1320"/>
      <c r="G173" s="690"/>
      <c r="H173" s="545"/>
      <c r="I173" s="550"/>
    </row>
    <row r="174" spans="1:9" s="276" customFormat="1" ht="12.75" outlineLevel="1">
      <c r="A174" s="689" t="s">
        <v>590</v>
      </c>
      <c r="B174" s="1320"/>
      <c r="C174" s="1320"/>
      <c r="D174" s="1320"/>
      <c r="E174" s="1320"/>
      <c r="F174" s="1320"/>
      <c r="G174" s="690"/>
      <c r="H174" s="545"/>
      <c r="I174" s="550"/>
    </row>
    <row r="175" spans="1:9" s="276" customFormat="1" ht="12.75" outlineLevel="1">
      <c r="A175" s="689" t="s">
        <v>591</v>
      </c>
      <c r="B175" s="1320"/>
      <c r="C175" s="1320"/>
      <c r="D175" s="1320"/>
      <c r="E175" s="1320"/>
      <c r="F175" s="1320"/>
      <c r="G175" s="690"/>
      <c r="H175" s="545"/>
      <c r="I175" s="550"/>
    </row>
    <row r="176" spans="1:9" s="276" customFormat="1" ht="12.75" outlineLevel="1">
      <c r="A176" s="689" t="s">
        <v>442</v>
      </c>
      <c r="B176" s="1320"/>
      <c r="C176" s="1320"/>
      <c r="D176" s="1320"/>
      <c r="E176" s="1320"/>
      <c r="F176" s="1320"/>
      <c r="G176" s="690"/>
      <c r="H176" s="545"/>
      <c r="I176" s="550"/>
    </row>
    <row r="177" spans="1:9" s="276" customFormat="1" ht="12.75" customHeight="1" outlineLevel="1">
      <c r="A177" s="1324" t="s">
        <v>899</v>
      </c>
      <c r="B177" s="1324"/>
      <c r="C177" s="1324"/>
      <c r="D177" s="1324"/>
      <c r="E177" s="1324"/>
      <c r="F177" s="1324"/>
      <c r="G177" s="347">
        <f>SUM(G168:G176)</f>
        <v>16338.88</v>
      </c>
      <c r="H177" s="353">
        <f>SUM(H168:H176)</f>
        <v>2008.18</v>
      </c>
      <c r="I177" s="633"/>
    </row>
    <row r="178" spans="1:9" s="276" customFormat="1" ht="13.5" customHeight="1" outlineLevel="1">
      <c r="A178" s="1327" t="s">
        <v>461</v>
      </c>
      <c r="B178" s="1327"/>
      <c r="C178" s="1327"/>
      <c r="D178" s="1327"/>
      <c r="E178" s="1327"/>
      <c r="F178" s="1327"/>
      <c r="G178" s="561" t="e">
        <f>G142-G166+G177</f>
        <v>#REF!</v>
      </c>
      <c r="H178" s="562" t="e">
        <f>H142-H166+H177</f>
        <v>#REF!</v>
      </c>
      <c r="I178" s="633"/>
    </row>
    <row r="179" spans="1:9" s="276" customFormat="1" ht="12.75" outlineLevel="1">
      <c r="A179" s="696"/>
      <c r="B179" s="696"/>
      <c r="C179" s="696"/>
      <c r="D179" s="696"/>
      <c r="E179" s="696"/>
      <c r="F179" s="696"/>
      <c r="G179" s="696"/>
      <c r="H179" s="696"/>
      <c r="I179" s="696"/>
    </row>
    <row r="180" spans="1:9" s="276" customFormat="1" ht="15" customHeight="1" outlineLevel="1">
      <c r="A180" s="1319" t="s">
        <v>462</v>
      </c>
      <c r="B180" s="1319"/>
      <c r="C180" s="1319"/>
      <c r="D180" s="1319"/>
      <c r="E180" s="1319"/>
      <c r="F180" s="1319"/>
      <c r="G180" s="1319"/>
      <c r="H180" s="1319"/>
      <c r="I180" s="688"/>
    </row>
    <row r="181" spans="1:9" s="276" customFormat="1" ht="12.75" customHeight="1" outlineLevel="1">
      <c r="A181" s="698" t="s">
        <v>257</v>
      </c>
      <c r="B181" s="1320" t="s">
        <v>463</v>
      </c>
      <c r="C181" s="1320"/>
      <c r="D181" s="1320"/>
      <c r="E181" s="1320"/>
      <c r="F181" s="1320"/>
      <c r="G181" s="690">
        <v>436428.01</v>
      </c>
      <c r="H181" s="545"/>
      <c r="I181" s="550"/>
    </row>
    <row r="182" spans="1:9" s="276" customFormat="1" ht="12.75" outlineLevel="1">
      <c r="A182" s="698" t="s">
        <v>258</v>
      </c>
      <c r="B182" s="1320"/>
      <c r="C182" s="1320"/>
      <c r="D182" s="1320"/>
      <c r="E182" s="1320"/>
      <c r="F182" s="1320"/>
      <c r="G182" s="690"/>
      <c r="H182" s="545"/>
      <c r="I182" s="550"/>
    </row>
    <row r="183" spans="1:9" s="276" customFormat="1" ht="12.75" outlineLevel="1">
      <c r="A183" s="698" t="s">
        <v>259</v>
      </c>
      <c r="B183" s="1320"/>
      <c r="C183" s="1320"/>
      <c r="D183" s="1320"/>
      <c r="E183" s="1320"/>
      <c r="F183" s="1320"/>
      <c r="G183" s="690"/>
      <c r="H183" s="545"/>
      <c r="I183" s="550"/>
    </row>
    <row r="184" spans="1:9" s="276" customFormat="1" ht="12.75" outlineLevel="1">
      <c r="A184" s="698" t="s">
        <v>260</v>
      </c>
      <c r="B184" s="1320"/>
      <c r="C184" s="1320"/>
      <c r="D184" s="1320"/>
      <c r="E184" s="1320"/>
      <c r="F184" s="1320"/>
      <c r="G184" s="690"/>
      <c r="H184" s="545"/>
      <c r="I184" s="550"/>
    </row>
    <row r="185" spans="1:9" s="276" customFormat="1" ht="12.75" outlineLevel="1">
      <c r="A185" s="698" t="s">
        <v>261</v>
      </c>
      <c r="B185" s="1320"/>
      <c r="C185" s="1320"/>
      <c r="D185" s="1320"/>
      <c r="E185" s="1320"/>
      <c r="F185" s="1320"/>
      <c r="G185" s="690"/>
      <c r="H185" s="545"/>
      <c r="I185" s="550"/>
    </row>
    <row r="186" spans="1:9" s="276" customFormat="1" ht="12.75" outlineLevel="1">
      <c r="A186" s="698" t="s">
        <v>262</v>
      </c>
      <c r="B186" s="1320"/>
      <c r="C186" s="1320"/>
      <c r="D186" s="1320"/>
      <c r="E186" s="1320"/>
      <c r="F186" s="1320"/>
      <c r="G186" s="690"/>
      <c r="H186" s="545"/>
      <c r="I186" s="550"/>
    </row>
    <row r="187" spans="1:9" s="276" customFormat="1" ht="12.75" customHeight="1" outlineLevel="1">
      <c r="A187" s="1324" t="s">
        <v>899</v>
      </c>
      <c r="B187" s="1324"/>
      <c r="C187" s="1324"/>
      <c r="D187" s="1324"/>
      <c r="E187" s="1324"/>
      <c r="F187" s="1324"/>
      <c r="G187" s="347">
        <f>SUM(G181:G186)</f>
        <v>436428.01</v>
      </c>
      <c r="H187" s="353">
        <f>SUM(H181:H186)</f>
        <v>0</v>
      </c>
      <c r="I187" s="633"/>
    </row>
    <row r="188" spans="1:9" s="276" customFormat="1" ht="12.75" outlineLevel="1">
      <c r="A188" s="699"/>
      <c r="B188" s="699"/>
      <c r="C188" s="699"/>
      <c r="D188" s="699"/>
      <c r="E188" s="699"/>
      <c r="F188" s="699"/>
      <c r="G188" s="699"/>
      <c r="H188" s="699"/>
      <c r="I188" s="699"/>
    </row>
    <row r="189" spans="1:9" s="276" customFormat="1" ht="12.75" customHeight="1" outlineLevel="1">
      <c r="A189" s="1335" t="s">
        <v>464</v>
      </c>
      <c r="B189" s="1335"/>
      <c r="C189" s="1335"/>
      <c r="D189" s="1335"/>
      <c r="E189" s="1335"/>
      <c r="F189" s="1335"/>
      <c r="G189" s="547" t="e">
        <f>(ROUND(G135-G178-G187,0))</f>
        <v>#REF!</v>
      </c>
      <c r="H189" s="553" t="e">
        <f>(ROUND(H135-H178-H187,0))</f>
        <v>#REF!</v>
      </c>
      <c r="I189" s="633"/>
    </row>
    <row r="190" spans="1:9" s="276" customFormat="1" ht="12.75" customHeight="1" outlineLevel="1">
      <c r="A190" s="1336" t="s">
        <v>465</v>
      </c>
      <c r="B190" s="1336"/>
      <c r="C190" s="1336"/>
      <c r="D190" s="1336"/>
      <c r="E190" s="1336"/>
      <c r="F190" s="1336"/>
      <c r="G190" s="700">
        <v>0.19</v>
      </c>
      <c r="H190" s="701">
        <v>0.19</v>
      </c>
      <c r="I190" s="702"/>
    </row>
    <row r="191" spans="1:9" s="276" customFormat="1" ht="24.75" customHeight="1" outlineLevel="1">
      <c r="A191" s="1330" t="s">
        <v>415</v>
      </c>
      <c r="B191" s="1330"/>
      <c r="C191" s="1330"/>
      <c r="D191" s="1330"/>
      <c r="E191" s="1330"/>
      <c r="F191" s="1330"/>
      <c r="G191" s="347" t="e">
        <f>IF(G189&gt;0,ROUND(G189*G190,0),0)</f>
        <v>#REF!</v>
      </c>
      <c r="H191" s="353" t="e">
        <f>IF(H189&gt;0,ROUND(H189*H190,0),0)</f>
        <v>#REF!</v>
      </c>
      <c r="I191" s="633"/>
    </row>
    <row r="192" spans="1:9" s="276" customFormat="1" ht="12.75" outlineLevel="1">
      <c r="A192" s="699"/>
      <c r="B192" s="699"/>
      <c r="C192" s="699"/>
      <c r="D192" s="699"/>
      <c r="E192" s="699"/>
      <c r="F192" s="699"/>
      <c r="G192" s="699"/>
      <c r="H192" s="699"/>
      <c r="I192" s="699"/>
    </row>
    <row r="193" spans="1:9" s="276" customFormat="1" ht="12.75">
      <c r="A193" s="699"/>
      <c r="B193" s="699"/>
      <c r="C193" s="699"/>
      <c r="D193" s="699"/>
      <c r="E193" s="699"/>
      <c r="F193" s="699"/>
      <c r="G193" s="699"/>
      <c r="H193" s="699"/>
      <c r="I193" s="699"/>
    </row>
    <row r="194" spans="1:10" s="276" customFormat="1" ht="15" outlineLevel="1">
      <c r="A194" s="1178" t="e">
        <f>CONCATENATE("Nota nr ",#REF!,":"," ",#REF!)</f>
        <v>#REF!</v>
      </c>
      <c r="B194" s="1178"/>
      <c r="C194" s="1178"/>
      <c r="D194" s="1178"/>
      <c r="E194" s="1178"/>
      <c r="F194" s="1178"/>
      <c r="G194" s="1178"/>
      <c r="J194" s="348"/>
    </row>
    <row r="195" spans="2:7" s="276" customFormat="1" ht="12.75" outlineLevel="1">
      <c r="B195" s="456"/>
      <c r="C195" s="456"/>
      <c r="D195" s="456"/>
      <c r="E195" s="456"/>
      <c r="F195" s="456"/>
      <c r="G195" s="456"/>
    </row>
    <row r="196" spans="1:9" s="276" customFormat="1" ht="12.75" customHeight="1" outlineLevel="1">
      <c r="A196" s="1337" t="s">
        <v>466</v>
      </c>
      <c r="B196" s="1337"/>
      <c r="C196" s="1338" t="e">
        <f>CONCATENATE("B.Z. ",#REF!)</f>
        <v>#REF!</v>
      </c>
      <c r="D196" s="1338"/>
      <c r="E196" s="1338"/>
      <c r="F196" s="1339" t="e">
        <f>CONCATENATE("B.Z. ",#REF!)</f>
        <v>#REF!</v>
      </c>
      <c r="G196" s="1339"/>
      <c r="H196" s="1339"/>
      <c r="I196" s="703"/>
    </row>
    <row r="197" spans="1:9" s="276" customFormat="1" ht="38.25" outlineLevel="1">
      <c r="A197" s="1337"/>
      <c r="B197" s="1337"/>
      <c r="C197" s="704" t="s">
        <v>467</v>
      </c>
      <c r="D197" s="704" t="s">
        <v>468</v>
      </c>
      <c r="E197" s="704" t="s">
        <v>469</v>
      </c>
      <c r="F197" s="704" t="s">
        <v>467</v>
      </c>
      <c r="G197" s="704" t="s">
        <v>468</v>
      </c>
      <c r="H197" s="705" t="s">
        <v>469</v>
      </c>
      <c r="I197" s="706"/>
    </row>
    <row r="198" spans="1:9" s="276" customFormat="1" ht="12.75" customHeight="1" outlineLevel="1">
      <c r="A198" s="1340" t="s">
        <v>470</v>
      </c>
      <c r="B198" s="1340"/>
      <c r="C198" s="1340"/>
      <c r="D198" s="1340"/>
      <c r="E198" s="1340"/>
      <c r="F198" s="1340"/>
      <c r="G198" s="1340"/>
      <c r="H198" s="1340"/>
      <c r="I198" s="22"/>
    </row>
    <row r="199" spans="1:9" s="276" customFormat="1" ht="12.75" outlineLevel="1">
      <c r="A199" s="707" t="s">
        <v>292</v>
      </c>
      <c r="B199" s="708" t="s">
        <v>91</v>
      </c>
      <c r="C199" s="481"/>
      <c r="D199" s="709" t="e">
        <f>#REF!</f>
        <v>#REF!</v>
      </c>
      <c r="E199" s="481" t="e">
        <f aca="true" t="shared" si="0" ref="E199:E209">C199*D199</f>
        <v>#REF!</v>
      </c>
      <c r="F199" s="481">
        <v>7890</v>
      </c>
      <c r="G199" s="709" t="e">
        <f>#REF!</f>
        <v>#REF!</v>
      </c>
      <c r="H199" s="527" t="e">
        <f>INT(F199*G199)</f>
        <v>#REF!</v>
      </c>
      <c r="I199" s="407"/>
    </row>
    <row r="200" spans="1:9" s="276" customFormat="1" ht="12.75" outlineLevel="1">
      <c r="A200" s="707" t="s">
        <v>294</v>
      </c>
      <c r="B200" s="708" t="s">
        <v>90</v>
      </c>
      <c r="C200" s="481"/>
      <c r="D200" s="709" t="e">
        <f>#REF!</f>
        <v>#REF!</v>
      </c>
      <c r="E200" s="481" t="e">
        <f t="shared" si="0"/>
        <v>#REF!</v>
      </c>
      <c r="F200" s="481">
        <v>135000</v>
      </c>
      <c r="G200" s="709" t="e">
        <f>#REF!</f>
        <v>#REF!</v>
      </c>
      <c r="H200" s="527" t="e">
        <f aca="true" t="shared" si="1" ref="H200:H209">F200*G200</f>
        <v>#REF!</v>
      </c>
      <c r="I200" s="407"/>
    </row>
    <row r="201" spans="1:9" s="276" customFormat="1" ht="12.75" outlineLevel="1">
      <c r="A201" s="707" t="s">
        <v>295</v>
      </c>
      <c r="B201" s="708" t="s">
        <v>92</v>
      </c>
      <c r="C201" s="481"/>
      <c r="D201" s="709" t="e">
        <f>#REF!</f>
        <v>#REF!</v>
      </c>
      <c r="E201" s="481" t="e">
        <f t="shared" si="0"/>
        <v>#REF!</v>
      </c>
      <c r="F201" s="481">
        <v>200.35</v>
      </c>
      <c r="G201" s="709" t="e">
        <f>#REF!</f>
        <v>#REF!</v>
      </c>
      <c r="H201" s="527" t="e">
        <f>INT(F201*D201)</f>
        <v>#REF!</v>
      </c>
      <c r="I201" s="407"/>
    </row>
    <row r="202" spans="1:9" s="276" customFormat="1" ht="12.75" outlineLevel="1">
      <c r="A202" s="707" t="s">
        <v>296</v>
      </c>
      <c r="B202" s="708" t="s">
        <v>93</v>
      </c>
      <c r="C202" s="481"/>
      <c r="D202" s="709" t="e">
        <f>#REF!</f>
        <v>#REF!</v>
      </c>
      <c r="E202" s="481" t="e">
        <f t="shared" si="0"/>
        <v>#REF!</v>
      </c>
      <c r="F202" s="481">
        <v>548214.66</v>
      </c>
      <c r="G202" s="709" t="e">
        <f>#REF!</f>
        <v>#REF!</v>
      </c>
      <c r="H202" s="527" t="e">
        <f>INT(F202*G202)</f>
        <v>#REF!</v>
      </c>
      <c r="I202" s="407"/>
    </row>
    <row r="203" spans="1:9" s="276" customFormat="1" ht="12.75" outlineLevel="1">
      <c r="A203" s="707" t="s">
        <v>297</v>
      </c>
      <c r="B203" s="708" t="s">
        <v>94</v>
      </c>
      <c r="C203" s="481"/>
      <c r="D203" s="709" t="e">
        <f>#REF!</f>
        <v>#REF!</v>
      </c>
      <c r="E203" s="481" t="e">
        <f t="shared" si="0"/>
        <v>#REF!</v>
      </c>
      <c r="F203" s="481">
        <v>2008.18</v>
      </c>
      <c r="G203" s="709" t="e">
        <f>#REF!</f>
        <v>#REF!</v>
      </c>
      <c r="H203" s="527" t="e">
        <f>CEILING(F203*G203,1)</f>
        <v>#REF!</v>
      </c>
      <c r="I203" s="407"/>
    </row>
    <row r="204" spans="1:9" s="276" customFormat="1" ht="12.75" outlineLevel="1">
      <c r="A204" s="707" t="s">
        <v>298</v>
      </c>
      <c r="B204" s="708" t="s">
        <v>95</v>
      </c>
      <c r="C204" s="481"/>
      <c r="D204" s="709" t="e">
        <f>#REF!</f>
        <v>#REF!</v>
      </c>
      <c r="E204" s="481" t="e">
        <f t="shared" si="0"/>
        <v>#REF!</v>
      </c>
      <c r="F204" s="481">
        <v>431518.03</v>
      </c>
      <c r="G204" s="709" t="e">
        <f>#REF!</f>
        <v>#REF!</v>
      </c>
      <c r="H204" s="527" t="e">
        <f>CEILING(F204*G204,1)</f>
        <v>#REF!</v>
      </c>
      <c r="I204" s="407"/>
    </row>
    <row r="205" spans="1:9" s="276" customFormat="1" ht="12.75" outlineLevel="1">
      <c r="A205" s="707" t="s">
        <v>299</v>
      </c>
      <c r="B205" s="708"/>
      <c r="C205" s="481"/>
      <c r="D205" s="709" t="e">
        <f>#REF!</f>
        <v>#REF!</v>
      </c>
      <c r="E205" s="481" t="e">
        <f t="shared" si="0"/>
        <v>#REF!</v>
      </c>
      <c r="F205" s="481"/>
      <c r="G205" s="709" t="e">
        <f>#REF!</f>
        <v>#REF!</v>
      </c>
      <c r="H205" s="527" t="e">
        <f t="shared" si="1"/>
        <v>#REF!</v>
      </c>
      <c r="I205" s="407"/>
    </row>
    <row r="206" spans="1:9" s="276" customFormat="1" ht="12.75" outlineLevel="1">
      <c r="A206" s="707" t="s">
        <v>471</v>
      </c>
      <c r="B206" s="708"/>
      <c r="C206" s="481"/>
      <c r="D206" s="709" t="e">
        <f>#REF!</f>
        <v>#REF!</v>
      </c>
      <c r="E206" s="481" t="e">
        <f t="shared" si="0"/>
        <v>#REF!</v>
      </c>
      <c r="F206" s="481"/>
      <c r="G206" s="709" t="e">
        <f>#REF!</f>
        <v>#REF!</v>
      </c>
      <c r="H206" s="527" t="e">
        <f t="shared" si="1"/>
        <v>#REF!</v>
      </c>
      <c r="I206" s="407"/>
    </row>
    <row r="207" spans="1:9" s="276" customFormat="1" ht="12.75" outlineLevel="1">
      <c r="A207" s="707" t="s">
        <v>472</v>
      </c>
      <c r="B207" s="708"/>
      <c r="C207" s="481"/>
      <c r="D207" s="709" t="e">
        <f>#REF!</f>
        <v>#REF!</v>
      </c>
      <c r="E207" s="481" t="e">
        <f t="shared" si="0"/>
        <v>#REF!</v>
      </c>
      <c r="F207" s="481"/>
      <c r="G207" s="709" t="e">
        <f>#REF!</f>
        <v>#REF!</v>
      </c>
      <c r="H207" s="527" t="e">
        <f t="shared" si="1"/>
        <v>#REF!</v>
      </c>
      <c r="I207" s="407"/>
    </row>
    <row r="208" spans="1:9" s="276" customFormat="1" ht="12.75" outlineLevel="1">
      <c r="A208" s="707" t="s">
        <v>473</v>
      </c>
      <c r="B208" s="708"/>
      <c r="C208" s="481"/>
      <c r="D208" s="709" t="e">
        <f>#REF!</f>
        <v>#REF!</v>
      </c>
      <c r="E208" s="481" t="e">
        <f t="shared" si="0"/>
        <v>#REF!</v>
      </c>
      <c r="F208" s="481"/>
      <c r="G208" s="709" t="e">
        <f>#REF!</f>
        <v>#REF!</v>
      </c>
      <c r="H208" s="527" t="e">
        <f t="shared" si="1"/>
        <v>#REF!</v>
      </c>
      <c r="I208" s="407"/>
    </row>
    <row r="209" spans="1:9" s="276" customFormat="1" ht="12.75" outlineLevel="1">
      <c r="A209" s="707" t="s">
        <v>474</v>
      </c>
      <c r="B209" s="708"/>
      <c r="C209" s="481"/>
      <c r="D209" s="709" t="e">
        <f>#REF!</f>
        <v>#REF!</v>
      </c>
      <c r="E209" s="481" t="e">
        <f t="shared" si="0"/>
        <v>#REF!</v>
      </c>
      <c r="F209" s="481"/>
      <c r="G209" s="709" t="e">
        <f>#REF!</f>
        <v>#REF!</v>
      </c>
      <c r="H209" s="527" t="e">
        <f t="shared" si="1"/>
        <v>#REF!</v>
      </c>
      <c r="I209" s="407"/>
    </row>
    <row r="210" spans="1:9" s="276" customFormat="1" ht="12.75" customHeight="1" outlineLevel="1">
      <c r="A210" s="1333" t="s">
        <v>274</v>
      </c>
      <c r="B210" s="1333"/>
      <c r="C210" s="710">
        <f>SUM(C199:C209)</f>
        <v>0</v>
      </c>
      <c r="D210" s="711" t="s">
        <v>475</v>
      </c>
      <c r="E210" s="710" t="e">
        <f>SUM(E199:E209)</f>
        <v>#REF!</v>
      </c>
      <c r="F210" s="710">
        <f>SUM(F199:F209)</f>
        <v>1124831.22</v>
      </c>
      <c r="G210" s="711" t="s">
        <v>475</v>
      </c>
      <c r="H210" s="525" t="e">
        <f>SUM(H199:H209)</f>
        <v>#REF!</v>
      </c>
      <c r="I210" s="405"/>
    </row>
    <row r="211" spans="1:9" s="276" customFormat="1" ht="12.75" customHeight="1" outlineLevel="1">
      <c r="A211" s="1334" t="s">
        <v>476</v>
      </c>
      <c r="B211" s="1334"/>
      <c r="C211" s="1334"/>
      <c r="D211" s="1334"/>
      <c r="E211" s="1334"/>
      <c r="F211" s="1334"/>
      <c r="G211" s="1334"/>
      <c r="H211" s="1334"/>
      <c r="I211" s="712"/>
    </row>
    <row r="212" spans="1:9" s="276" customFormat="1" ht="12.75" outlineLevel="1">
      <c r="A212" s="707" t="s">
        <v>292</v>
      </c>
      <c r="B212" s="708"/>
      <c r="C212" s="481"/>
      <c r="D212" s="709" t="e">
        <f>#REF!</f>
        <v>#REF!</v>
      </c>
      <c r="E212" s="481" t="e">
        <f>C212*D212</f>
        <v>#REF!</v>
      </c>
      <c r="F212" s="481"/>
      <c r="G212" s="709" t="e">
        <f>#REF!</f>
        <v>#REF!</v>
      </c>
      <c r="H212" s="527" t="e">
        <f>F212*G212</f>
        <v>#REF!</v>
      </c>
      <c r="I212" s="407"/>
    </row>
    <row r="213" spans="1:9" s="276" customFormat="1" ht="12.75" outlineLevel="1">
      <c r="A213" s="707" t="s">
        <v>294</v>
      </c>
      <c r="B213" s="708"/>
      <c r="C213" s="481"/>
      <c r="D213" s="709" t="e">
        <f>#REF!</f>
        <v>#REF!</v>
      </c>
      <c r="E213" s="481" t="e">
        <f>C213*D213</f>
        <v>#REF!</v>
      </c>
      <c r="F213" s="481"/>
      <c r="G213" s="709" t="e">
        <f>#REF!</f>
        <v>#REF!</v>
      </c>
      <c r="H213" s="527" t="e">
        <f>F213*G213</f>
        <v>#REF!</v>
      </c>
      <c r="I213" s="407"/>
    </row>
    <row r="214" spans="1:9" s="276" customFormat="1" ht="12.75" outlineLevel="1">
      <c r="A214" s="707" t="s">
        <v>295</v>
      </c>
      <c r="B214" s="708"/>
      <c r="C214" s="481"/>
      <c r="D214" s="709" t="e">
        <f>#REF!</f>
        <v>#REF!</v>
      </c>
      <c r="E214" s="481" t="e">
        <f>C214*D214</f>
        <v>#REF!</v>
      </c>
      <c r="F214" s="481"/>
      <c r="G214" s="709" t="e">
        <f>#REF!</f>
        <v>#REF!</v>
      </c>
      <c r="H214" s="527" t="e">
        <f>F214*G214</f>
        <v>#REF!</v>
      </c>
      <c r="I214" s="407"/>
    </row>
    <row r="215" spans="1:9" s="276" customFormat="1" ht="12.75" outlineLevel="1">
      <c r="A215" s="707" t="s">
        <v>296</v>
      </c>
      <c r="B215" s="708"/>
      <c r="C215" s="481"/>
      <c r="D215" s="709" t="e">
        <f>#REF!</f>
        <v>#REF!</v>
      </c>
      <c r="E215" s="481" t="e">
        <f>C215*D215</f>
        <v>#REF!</v>
      </c>
      <c r="F215" s="481"/>
      <c r="G215" s="709" t="e">
        <f>#REF!</f>
        <v>#REF!</v>
      </c>
      <c r="H215" s="527" t="e">
        <f>F215*G215</f>
        <v>#REF!</v>
      </c>
      <c r="I215" s="407"/>
    </row>
    <row r="216" spans="1:9" s="276" customFormat="1" ht="12.75" customHeight="1" outlineLevel="1">
      <c r="A216" s="1331" t="s">
        <v>274</v>
      </c>
      <c r="B216" s="1331"/>
      <c r="C216" s="710">
        <f>SUM(C212:C215)</f>
        <v>0</v>
      </c>
      <c r="D216" s="713" t="s">
        <v>475</v>
      </c>
      <c r="E216" s="710" t="e">
        <f>SUM(E212:E215)</f>
        <v>#REF!</v>
      </c>
      <c r="F216" s="710">
        <f>SUM(F212:F215)</f>
        <v>0</v>
      </c>
      <c r="G216" s="713" t="s">
        <v>475</v>
      </c>
      <c r="H216" s="525" t="e">
        <f>SUM(H212:H215)</f>
        <v>#REF!</v>
      </c>
      <c r="I216" s="405"/>
    </row>
    <row r="217" spans="1:9" s="276" customFormat="1" ht="12.75" customHeight="1" outlineLevel="1">
      <c r="A217" s="1332" t="s">
        <v>477</v>
      </c>
      <c r="B217" s="1332"/>
      <c r="C217" s="1332"/>
      <c r="D217" s="1332"/>
      <c r="E217" s="1332"/>
      <c r="F217" s="1332"/>
      <c r="G217" s="1332"/>
      <c r="H217" s="1332"/>
      <c r="I217" s="447"/>
    </row>
    <row r="218" spans="1:9" s="276" customFormat="1" ht="12.75" outlineLevel="1">
      <c r="A218" s="707" t="s">
        <v>292</v>
      </c>
      <c r="B218" s="708"/>
      <c r="C218" s="710"/>
      <c r="D218" s="709" t="e">
        <f>#REF!</f>
        <v>#REF!</v>
      </c>
      <c r="E218" s="481" t="e">
        <f>C218*D218</f>
        <v>#REF!</v>
      </c>
      <c r="F218" s="710"/>
      <c r="G218" s="709" t="e">
        <f>#REF!</f>
        <v>#REF!</v>
      </c>
      <c r="H218" s="527" t="e">
        <f>F218*G218</f>
        <v>#REF!</v>
      </c>
      <c r="I218" s="407"/>
    </row>
    <row r="219" spans="1:9" s="276" customFormat="1" ht="12.75" outlineLevel="1">
      <c r="A219" s="707" t="s">
        <v>294</v>
      </c>
      <c r="B219" s="708"/>
      <c r="C219" s="710"/>
      <c r="D219" s="709" t="e">
        <f>#REF!</f>
        <v>#REF!</v>
      </c>
      <c r="E219" s="481" t="e">
        <f>C219*D219</f>
        <v>#REF!</v>
      </c>
      <c r="F219" s="710"/>
      <c r="G219" s="709" t="e">
        <f>#REF!</f>
        <v>#REF!</v>
      </c>
      <c r="H219" s="527" t="e">
        <f>F219*G219</f>
        <v>#REF!</v>
      </c>
      <c r="I219" s="407"/>
    </row>
    <row r="220" spans="1:9" s="276" customFormat="1" ht="12.75" outlineLevel="1">
      <c r="A220" s="707" t="s">
        <v>295</v>
      </c>
      <c r="B220" s="708"/>
      <c r="C220" s="710"/>
      <c r="D220" s="709" t="e">
        <f>#REF!</f>
        <v>#REF!</v>
      </c>
      <c r="E220" s="481" t="e">
        <f>C220*D220</f>
        <v>#REF!</v>
      </c>
      <c r="F220" s="710"/>
      <c r="G220" s="709" t="e">
        <f>#REF!</f>
        <v>#REF!</v>
      </c>
      <c r="H220" s="527" t="e">
        <f>F220*G220</f>
        <v>#REF!</v>
      </c>
      <c r="I220" s="407"/>
    </row>
    <row r="221" spans="1:12" s="276" customFormat="1" ht="12.75" outlineLevel="1">
      <c r="A221" s="707" t="s">
        <v>296</v>
      </c>
      <c r="B221" s="708"/>
      <c r="C221" s="710"/>
      <c r="D221" s="709" t="e">
        <f>#REF!</f>
        <v>#REF!</v>
      </c>
      <c r="E221" s="481" t="e">
        <f>C221*D221</f>
        <v>#REF!</v>
      </c>
      <c r="F221" s="710"/>
      <c r="G221" s="709" t="e">
        <f>#REF!</f>
        <v>#REF!</v>
      </c>
      <c r="H221" s="527" t="e">
        <f>F221*G221</f>
        <v>#REF!</v>
      </c>
      <c r="I221" s="407"/>
      <c r="J221" s="450" t="s">
        <v>887</v>
      </c>
      <c r="K221" s="340"/>
      <c r="L221" s="341"/>
    </row>
    <row r="222" spans="1:12" s="276" customFormat="1" ht="12.75" customHeight="1" outlineLevel="1">
      <c r="A222" s="1331" t="s">
        <v>274</v>
      </c>
      <c r="B222" s="1331"/>
      <c r="C222" s="710">
        <f>SUM(C218:C221)</f>
        <v>0</v>
      </c>
      <c r="D222" s="713" t="s">
        <v>475</v>
      </c>
      <c r="E222" s="710" t="e">
        <f>SUM(E218:E221)</f>
        <v>#REF!</v>
      </c>
      <c r="F222" s="710">
        <f>SUM(F218:F221)</f>
        <v>0</v>
      </c>
      <c r="G222" s="713" t="s">
        <v>475</v>
      </c>
      <c r="H222" s="525" t="e">
        <f>SUM(H218:H221)</f>
        <v>#REF!</v>
      </c>
      <c r="I222" s="405"/>
      <c r="J222" s="302"/>
      <c r="K222" s="714" t="e">
        <f>C196</f>
        <v>#REF!</v>
      </c>
      <c r="L222" s="715" t="e">
        <f>F196</f>
        <v>#REF!</v>
      </c>
    </row>
    <row r="223" spans="1:12" s="276" customFormat="1" ht="12.75" customHeight="1" outlineLevel="1">
      <c r="A223" s="1341" t="s">
        <v>478</v>
      </c>
      <c r="B223" s="1341"/>
      <c r="C223" s="1341"/>
      <c r="D223" s="1341"/>
      <c r="E223" s="716" t="e">
        <f>E210+E216+E222</f>
        <v>#REF!</v>
      </c>
      <c r="F223" s="717"/>
      <c r="G223" s="717"/>
      <c r="H223" s="718" t="e">
        <f>CEILING(H210,1)</f>
        <v>#REF!</v>
      </c>
      <c r="I223" s="719"/>
      <c r="J223" s="302" t="s">
        <v>268</v>
      </c>
      <c r="K223" s="720" t="e">
        <f>#REF!</f>
        <v>#REF!</v>
      </c>
      <c r="L223" s="721" t="e">
        <f>#REF!</f>
        <v>#REF!</v>
      </c>
    </row>
    <row r="224" spans="2:12" s="276" customFormat="1" ht="15">
      <c r="B224" s="722"/>
      <c r="C224" s="722"/>
      <c r="D224" s="722"/>
      <c r="E224" s="722"/>
      <c r="F224" s="722"/>
      <c r="G224" s="402"/>
      <c r="H224" s="402"/>
      <c r="I224" s="402"/>
      <c r="J224" s="723" t="s">
        <v>891</v>
      </c>
      <c r="K224" s="724" t="e">
        <f>E223-K223</f>
        <v>#REF!</v>
      </c>
      <c r="L224" s="725" t="e">
        <f>H223-L223</f>
        <v>#REF!</v>
      </c>
    </row>
    <row r="225" spans="1:9" s="276" customFormat="1" ht="15" outlineLevel="1">
      <c r="A225" s="1178" t="e">
        <f>CONCATENATE("Nota nr ",#REF!,":"," ",#REF!)</f>
        <v>#REF!</v>
      </c>
      <c r="B225" s="1178"/>
      <c r="C225" s="1178"/>
      <c r="D225" s="1178"/>
      <c r="E225" s="1178"/>
      <c r="F225" s="1178"/>
      <c r="G225" s="1178"/>
      <c r="H225" s="282"/>
      <c r="I225" s="282"/>
    </row>
    <row r="226" spans="2:7" s="276" customFormat="1" ht="15" outlineLevel="1">
      <c r="B226" s="282"/>
      <c r="C226" s="282"/>
      <c r="D226" s="282"/>
      <c r="E226" s="282"/>
      <c r="F226" s="282"/>
      <c r="G226" s="282"/>
    </row>
    <row r="227" spans="1:9" s="276" customFormat="1" ht="12.75" customHeight="1" outlineLevel="1">
      <c r="A227" s="1337" t="s">
        <v>466</v>
      </c>
      <c r="B227" s="1337"/>
      <c r="C227" s="1338" t="e">
        <f>CONCATENATE("B.Z. ",#REF!)</f>
        <v>#REF!</v>
      </c>
      <c r="D227" s="1338"/>
      <c r="E227" s="1338"/>
      <c r="F227" s="1339" t="e">
        <f>CONCATENATE("B.Z. ",#REF!)</f>
        <v>#REF!</v>
      </c>
      <c r="G227" s="1339"/>
      <c r="H227" s="1339"/>
      <c r="I227" s="726"/>
    </row>
    <row r="228" spans="1:9" s="276" customFormat="1" ht="38.25" outlineLevel="1">
      <c r="A228" s="1337"/>
      <c r="B228" s="1337"/>
      <c r="C228" s="704" t="s">
        <v>479</v>
      </c>
      <c r="D228" s="704" t="s">
        <v>468</v>
      </c>
      <c r="E228" s="704" t="s">
        <v>480</v>
      </c>
      <c r="F228" s="704" t="s">
        <v>479</v>
      </c>
      <c r="G228" s="704" t="s">
        <v>468</v>
      </c>
      <c r="H228" s="705" t="s">
        <v>480</v>
      </c>
      <c r="I228" s="706"/>
    </row>
    <row r="229" spans="1:9" s="276" customFormat="1" ht="12.75" customHeight="1" outlineLevel="1">
      <c r="A229" s="1340" t="s">
        <v>470</v>
      </c>
      <c r="B229" s="1340"/>
      <c r="C229" s="1340"/>
      <c r="D229" s="1340"/>
      <c r="E229" s="1340"/>
      <c r="F229" s="1340"/>
      <c r="G229" s="1340"/>
      <c r="H229" s="1340"/>
      <c r="I229" s="727"/>
    </row>
    <row r="230" spans="1:9" s="276" customFormat="1" ht="12.75" customHeight="1" outlineLevel="1">
      <c r="A230" s="1238" t="s">
        <v>96</v>
      </c>
      <c r="B230" s="1238"/>
      <c r="C230" s="481"/>
      <c r="D230" s="709" t="e">
        <f>#REF!</f>
        <v>#REF!</v>
      </c>
      <c r="E230" s="481" t="e">
        <f aca="true" t="shared" si="2" ref="E230:E239">C230*D230</f>
        <v>#REF!</v>
      </c>
      <c r="F230" s="481">
        <v>34579.4</v>
      </c>
      <c r="G230" s="709" t="e">
        <f>#REF!</f>
        <v>#REF!</v>
      </c>
      <c r="H230" s="527" t="e">
        <f>INT(F230*G230)</f>
        <v>#REF!</v>
      </c>
      <c r="I230" s="407"/>
    </row>
    <row r="231" spans="1:9" s="276" customFormat="1" ht="12.75" customHeight="1" outlineLevel="1">
      <c r="A231" s="1238" t="s">
        <v>97</v>
      </c>
      <c r="B231" s="1238"/>
      <c r="C231" s="481"/>
      <c r="D231" s="709" t="e">
        <f>#REF!</f>
        <v>#REF!</v>
      </c>
      <c r="E231" s="481" t="e">
        <f t="shared" si="2"/>
        <v>#REF!</v>
      </c>
      <c r="F231" s="481">
        <v>365808.28</v>
      </c>
      <c r="G231" s="709" t="e">
        <f>#REF!</f>
        <v>#REF!</v>
      </c>
      <c r="H231" s="527" t="e">
        <f>INT(F231*G231)</f>
        <v>#REF!</v>
      </c>
      <c r="I231" s="407"/>
    </row>
    <row r="232" spans="1:9" s="276" customFormat="1" ht="12.75" customHeight="1" outlineLevel="1">
      <c r="A232" s="1238" t="s">
        <v>98</v>
      </c>
      <c r="B232" s="1238"/>
      <c r="C232" s="481">
        <v>1006533.2</v>
      </c>
      <c r="D232" s="709" t="e">
        <f>#REF!</f>
        <v>#REF!</v>
      </c>
      <c r="E232" s="481" t="e">
        <f>INT(C232*D232)</f>
        <v>#REF!</v>
      </c>
      <c r="F232" s="481">
        <v>1623533.2</v>
      </c>
      <c r="G232" s="709" t="e">
        <f>#REF!</f>
        <v>#REF!</v>
      </c>
      <c r="H232" s="527" t="e">
        <f>INT(F232*G232)</f>
        <v>#REF!</v>
      </c>
      <c r="I232" s="407"/>
    </row>
    <row r="233" spans="1:9" s="276" customFormat="1" ht="12.75" customHeight="1" outlineLevel="1">
      <c r="A233" s="1238" t="s">
        <v>296</v>
      </c>
      <c r="B233" s="1238"/>
      <c r="C233" s="481"/>
      <c r="D233" s="709" t="e">
        <f>#REF!</f>
        <v>#REF!</v>
      </c>
      <c r="E233" s="481" t="e">
        <f t="shared" si="2"/>
        <v>#REF!</v>
      </c>
      <c r="F233" s="481"/>
      <c r="G233" s="709" t="e">
        <f>#REF!</f>
        <v>#REF!</v>
      </c>
      <c r="H233" s="527" t="e">
        <f aca="true" t="shared" si="3" ref="H233:H239">F233*G233</f>
        <v>#REF!</v>
      </c>
      <c r="I233" s="407"/>
    </row>
    <row r="234" spans="1:9" s="276" customFormat="1" ht="12.75" customHeight="1" outlineLevel="1">
      <c r="A234" s="1238" t="s">
        <v>297</v>
      </c>
      <c r="B234" s="1238"/>
      <c r="C234" s="481"/>
      <c r="D234" s="709" t="e">
        <f>#REF!</f>
        <v>#REF!</v>
      </c>
      <c r="E234" s="481" t="e">
        <f t="shared" si="2"/>
        <v>#REF!</v>
      </c>
      <c r="F234" s="481"/>
      <c r="G234" s="709" t="e">
        <f>#REF!</f>
        <v>#REF!</v>
      </c>
      <c r="H234" s="527" t="e">
        <f t="shared" si="3"/>
        <v>#REF!</v>
      </c>
      <c r="I234" s="407"/>
    </row>
    <row r="235" spans="1:9" s="276" customFormat="1" ht="12.75" customHeight="1" outlineLevel="1">
      <c r="A235" s="1238" t="s">
        <v>298</v>
      </c>
      <c r="B235" s="1238"/>
      <c r="C235" s="481"/>
      <c r="D235" s="709" t="e">
        <f>#REF!</f>
        <v>#REF!</v>
      </c>
      <c r="E235" s="481" t="e">
        <f t="shared" si="2"/>
        <v>#REF!</v>
      </c>
      <c r="F235" s="481"/>
      <c r="G235" s="709" t="e">
        <f>#REF!</f>
        <v>#REF!</v>
      </c>
      <c r="H235" s="527" t="e">
        <f t="shared" si="3"/>
        <v>#REF!</v>
      </c>
      <c r="I235" s="407"/>
    </row>
    <row r="236" spans="1:9" s="276" customFormat="1" ht="12.75" customHeight="1" outlineLevel="1">
      <c r="A236" s="1238" t="s">
        <v>299</v>
      </c>
      <c r="B236" s="1238"/>
      <c r="C236" s="481"/>
      <c r="D236" s="709" t="e">
        <f>#REF!</f>
        <v>#REF!</v>
      </c>
      <c r="E236" s="481" t="e">
        <f t="shared" si="2"/>
        <v>#REF!</v>
      </c>
      <c r="F236" s="481"/>
      <c r="G236" s="709" t="e">
        <f>#REF!</f>
        <v>#REF!</v>
      </c>
      <c r="H236" s="527" t="e">
        <f t="shared" si="3"/>
        <v>#REF!</v>
      </c>
      <c r="I236" s="407"/>
    </row>
    <row r="237" spans="1:9" s="276" customFormat="1" ht="32.25" customHeight="1" outlineLevel="1">
      <c r="A237" s="1238" t="s">
        <v>471</v>
      </c>
      <c r="B237" s="1238"/>
      <c r="C237" s="481"/>
      <c r="D237" s="709" t="e">
        <f>#REF!</f>
        <v>#REF!</v>
      </c>
      <c r="E237" s="481" t="e">
        <f t="shared" si="2"/>
        <v>#REF!</v>
      </c>
      <c r="F237" s="481"/>
      <c r="G237" s="709" t="e">
        <f>#REF!</f>
        <v>#REF!</v>
      </c>
      <c r="H237" s="527" t="e">
        <f t="shared" si="3"/>
        <v>#REF!</v>
      </c>
      <c r="I237" s="407"/>
    </row>
    <row r="238" spans="1:9" s="276" customFormat="1" ht="12.75" customHeight="1" outlineLevel="1">
      <c r="A238" s="1238" t="s">
        <v>472</v>
      </c>
      <c r="B238" s="1238"/>
      <c r="C238" s="481"/>
      <c r="D238" s="709" t="e">
        <f>#REF!</f>
        <v>#REF!</v>
      </c>
      <c r="E238" s="481" t="e">
        <f t="shared" si="2"/>
        <v>#REF!</v>
      </c>
      <c r="F238" s="481"/>
      <c r="G238" s="709" t="e">
        <f>#REF!</f>
        <v>#REF!</v>
      </c>
      <c r="H238" s="527" t="e">
        <f t="shared" si="3"/>
        <v>#REF!</v>
      </c>
      <c r="I238" s="407"/>
    </row>
    <row r="239" spans="1:9" s="276" customFormat="1" ht="12.75" customHeight="1" outlineLevel="1">
      <c r="A239" s="1238" t="s">
        <v>473</v>
      </c>
      <c r="B239" s="1238"/>
      <c r="C239" s="481"/>
      <c r="D239" s="709" t="e">
        <f>#REF!</f>
        <v>#REF!</v>
      </c>
      <c r="E239" s="481" t="e">
        <f t="shared" si="2"/>
        <v>#REF!</v>
      </c>
      <c r="F239" s="481"/>
      <c r="G239" s="709" t="e">
        <f>#REF!</f>
        <v>#REF!</v>
      </c>
      <c r="H239" s="527" t="e">
        <f t="shared" si="3"/>
        <v>#REF!</v>
      </c>
      <c r="I239" s="407"/>
    </row>
    <row r="240" spans="1:9" s="276" customFormat="1" ht="12.75" customHeight="1" outlineLevel="1">
      <c r="A240" s="1333" t="s">
        <v>274</v>
      </c>
      <c r="B240" s="1333"/>
      <c r="C240" s="710">
        <f>SUM(C230:C239)</f>
        <v>1006533.2</v>
      </c>
      <c r="D240" s="711" t="s">
        <v>475</v>
      </c>
      <c r="E240" s="710" t="e">
        <f>FLOOR(E232,1)</f>
        <v>#REF!</v>
      </c>
      <c r="F240" s="710">
        <f>SUM(F230:F239)</f>
        <v>2023920.88</v>
      </c>
      <c r="G240" s="711" t="s">
        <v>475</v>
      </c>
      <c r="H240" s="525" t="e">
        <f>SUM(H230:H239)</f>
        <v>#REF!</v>
      </c>
      <c r="I240" s="405"/>
    </row>
    <row r="241" spans="1:9" s="276" customFormat="1" ht="12.75" customHeight="1" outlineLevel="1">
      <c r="A241" s="1334" t="s">
        <v>476</v>
      </c>
      <c r="B241" s="1334"/>
      <c r="C241" s="1334"/>
      <c r="D241" s="1334"/>
      <c r="E241" s="1334"/>
      <c r="F241" s="1334"/>
      <c r="G241" s="1334"/>
      <c r="H241" s="1334"/>
      <c r="I241" s="728"/>
    </row>
    <row r="242" spans="1:9" s="276" customFormat="1" ht="30" customHeight="1" outlineLevel="1">
      <c r="A242" s="1238" t="s">
        <v>481</v>
      </c>
      <c r="B242" s="1238"/>
      <c r="C242" s="481"/>
      <c r="D242" s="709" t="e">
        <f>#REF!</f>
        <v>#REF!</v>
      </c>
      <c r="E242" s="481" t="e">
        <f>C242*D242</f>
        <v>#REF!</v>
      </c>
      <c r="F242" s="481"/>
      <c r="G242" s="709" t="e">
        <f>#REF!</f>
        <v>#REF!</v>
      </c>
      <c r="H242" s="527" t="e">
        <f>F242*G242</f>
        <v>#REF!</v>
      </c>
      <c r="I242" s="407"/>
    </row>
    <row r="243" spans="1:9" s="276" customFormat="1" ht="12.75" customHeight="1" outlineLevel="1">
      <c r="A243" s="1238" t="s">
        <v>294</v>
      </c>
      <c r="B243" s="1238"/>
      <c r="C243" s="481"/>
      <c r="D243" s="709" t="e">
        <f>#REF!</f>
        <v>#REF!</v>
      </c>
      <c r="E243" s="481" t="e">
        <f>C243*D243</f>
        <v>#REF!</v>
      </c>
      <c r="F243" s="481"/>
      <c r="G243" s="709" t="e">
        <f>#REF!</f>
        <v>#REF!</v>
      </c>
      <c r="H243" s="527" t="e">
        <f>F243*G243</f>
        <v>#REF!</v>
      </c>
      <c r="I243" s="407"/>
    </row>
    <row r="244" spans="1:9" s="276" customFormat="1" ht="12.75" customHeight="1" outlineLevel="1">
      <c r="A244" s="1238" t="s">
        <v>295</v>
      </c>
      <c r="B244" s="1238"/>
      <c r="C244" s="481"/>
      <c r="D244" s="709" t="e">
        <f>#REF!</f>
        <v>#REF!</v>
      </c>
      <c r="E244" s="481" t="e">
        <f>C244*D244</f>
        <v>#REF!</v>
      </c>
      <c r="F244" s="481"/>
      <c r="G244" s="709" t="e">
        <f>#REF!</f>
        <v>#REF!</v>
      </c>
      <c r="H244" s="527" t="e">
        <f>F244*G244</f>
        <v>#REF!</v>
      </c>
      <c r="I244" s="407"/>
    </row>
    <row r="245" spans="1:9" s="276" customFormat="1" ht="12.75" customHeight="1" outlineLevel="1">
      <c r="A245" s="1238" t="s">
        <v>296</v>
      </c>
      <c r="B245" s="1238"/>
      <c r="C245" s="481"/>
      <c r="D245" s="709" t="e">
        <f>#REF!</f>
        <v>#REF!</v>
      </c>
      <c r="E245" s="481" t="e">
        <f>C245*D245</f>
        <v>#REF!</v>
      </c>
      <c r="F245" s="481"/>
      <c r="G245" s="709" t="e">
        <f>#REF!</f>
        <v>#REF!</v>
      </c>
      <c r="H245" s="527" t="e">
        <f>F245*G245</f>
        <v>#REF!</v>
      </c>
      <c r="I245" s="407"/>
    </row>
    <row r="246" spans="1:9" s="276" customFormat="1" ht="21" customHeight="1" outlineLevel="1">
      <c r="A246" s="1331" t="s">
        <v>274</v>
      </c>
      <c r="B246" s="1331"/>
      <c r="C246" s="710">
        <f>SUM(C242:C245)</f>
        <v>0</v>
      </c>
      <c r="D246" s="711" t="s">
        <v>475</v>
      </c>
      <c r="E246" s="710" t="e">
        <f>SUM(E242:E245)</f>
        <v>#REF!</v>
      </c>
      <c r="F246" s="710">
        <f>SUM(F242:F245)</f>
        <v>0</v>
      </c>
      <c r="G246" s="711" t="s">
        <v>475</v>
      </c>
      <c r="H246" s="525" t="e">
        <f>SUM(H242:H245)</f>
        <v>#REF!</v>
      </c>
      <c r="I246" s="405"/>
    </row>
    <row r="247" spans="1:9" s="276" customFormat="1" ht="12.75" customHeight="1" outlineLevel="1">
      <c r="A247" s="1332" t="s">
        <v>482</v>
      </c>
      <c r="B247" s="1332"/>
      <c r="C247" s="1332"/>
      <c r="D247" s="1332"/>
      <c r="E247" s="1332"/>
      <c r="F247" s="1332"/>
      <c r="G247" s="1332"/>
      <c r="H247" s="1332"/>
      <c r="I247" s="727"/>
    </row>
    <row r="248" spans="1:9" s="276" customFormat="1" ht="34.5" customHeight="1" outlineLevel="1">
      <c r="A248" s="1238" t="s">
        <v>292</v>
      </c>
      <c r="B248" s="1238"/>
      <c r="C248" s="729"/>
      <c r="D248" s="709" t="e">
        <f>#REF!</f>
        <v>#REF!</v>
      </c>
      <c r="E248" s="481" t="e">
        <f>C248*D248</f>
        <v>#REF!</v>
      </c>
      <c r="F248" s="729"/>
      <c r="G248" s="709" t="e">
        <f>#REF!</f>
        <v>#REF!</v>
      </c>
      <c r="H248" s="527" t="e">
        <f>F248*G248</f>
        <v>#REF!</v>
      </c>
      <c r="I248" s="407"/>
    </row>
    <row r="249" spans="1:9" s="276" customFormat="1" ht="12.75" customHeight="1" outlineLevel="1">
      <c r="A249" s="1238" t="s">
        <v>294</v>
      </c>
      <c r="B249" s="1238"/>
      <c r="C249" s="729"/>
      <c r="D249" s="709" t="e">
        <f>#REF!</f>
        <v>#REF!</v>
      </c>
      <c r="E249" s="481" t="e">
        <f>C249*D249</f>
        <v>#REF!</v>
      </c>
      <c r="F249" s="729"/>
      <c r="G249" s="709" t="e">
        <f>#REF!</f>
        <v>#REF!</v>
      </c>
      <c r="H249" s="527" t="e">
        <f>F249*G249</f>
        <v>#REF!</v>
      </c>
      <c r="I249" s="407"/>
    </row>
    <row r="250" spans="1:9" s="276" customFormat="1" ht="12.75" customHeight="1" outlineLevel="1">
      <c r="A250" s="1238" t="s">
        <v>295</v>
      </c>
      <c r="B250" s="1238"/>
      <c r="C250" s="729"/>
      <c r="D250" s="709" t="e">
        <f>#REF!</f>
        <v>#REF!</v>
      </c>
      <c r="E250" s="481" t="e">
        <f>C250*D250</f>
        <v>#REF!</v>
      </c>
      <c r="F250" s="729"/>
      <c r="G250" s="709" t="e">
        <f>#REF!</f>
        <v>#REF!</v>
      </c>
      <c r="H250" s="527" t="e">
        <f>F250*G250</f>
        <v>#REF!</v>
      </c>
      <c r="I250" s="407"/>
    </row>
    <row r="251" spans="1:12" s="276" customFormat="1" ht="12.75" customHeight="1" outlineLevel="1">
      <c r="A251" s="1238" t="s">
        <v>296</v>
      </c>
      <c r="B251" s="1238"/>
      <c r="C251" s="729"/>
      <c r="D251" s="709" t="e">
        <f>#REF!</f>
        <v>#REF!</v>
      </c>
      <c r="E251" s="481" t="e">
        <f>C251*D251</f>
        <v>#REF!</v>
      </c>
      <c r="F251" s="729"/>
      <c r="G251" s="709" t="e">
        <f>#REF!</f>
        <v>#REF!</v>
      </c>
      <c r="H251" s="527" t="e">
        <f>F251*G251</f>
        <v>#REF!</v>
      </c>
      <c r="I251" s="407"/>
      <c r="J251" s="450" t="s">
        <v>887</v>
      </c>
      <c r="K251" s="340"/>
      <c r="L251" s="341"/>
    </row>
    <row r="252" spans="1:12" s="276" customFormat="1" ht="12.75" customHeight="1" outlineLevel="1">
      <c r="A252" s="1331" t="s">
        <v>274</v>
      </c>
      <c r="B252" s="1331"/>
      <c r="C252" s="710">
        <f>SUM(C248:C251)</f>
        <v>0</v>
      </c>
      <c r="D252" s="713" t="s">
        <v>475</v>
      </c>
      <c r="E252" s="710" t="e">
        <f>SUM(E248:E251)</f>
        <v>#REF!</v>
      </c>
      <c r="F252" s="710">
        <f>SUM(F248:F251)</f>
        <v>0</v>
      </c>
      <c r="G252" s="713" t="s">
        <v>475</v>
      </c>
      <c r="H252" s="525" t="e">
        <f>SUM(H248:H251)</f>
        <v>#REF!</v>
      </c>
      <c r="I252" s="405"/>
      <c r="J252" s="302"/>
      <c r="K252" s="714" t="e">
        <f>K222</f>
        <v>#REF!</v>
      </c>
      <c r="L252" s="715" t="e">
        <f>L222</f>
        <v>#REF!</v>
      </c>
    </row>
    <row r="253" spans="1:12" ht="12.75" customHeight="1" outlineLevel="1">
      <c r="A253" s="1341" t="s">
        <v>478</v>
      </c>
      <c r="B253" s="1341"/>
      <c r="C253" s="1341"/>
      <c r="D253" s="1341"/>
      <c r="E253" s="716" t="e">
        <f>E240+E246+E252</f>
        <v>#REF!</v>
      </c>
      <c r="F253" s="1345"/>
      <c r="G253" s="1345"/>
      <c r="H253" s="718" t="e">
        <f>ROUNDUP(H240,1)</f>
        <v>#REF!</v>
      </c>
      <c r="I253" s="719"/>
      <c r="J253" s="302" t="s">
        <v>268</v>
      </c>
      <c r="K253" s="720" t="e">
        <f>#REF!</f>
        <v>#REF!</v>
      </c>
      <c r="L253" s="721" t="e">
        <f>#REF!</f>
        <v>#REF!</v>
      </c>
    </row>
    <row r="254" spans="1:12" ht="15" outlineLevel="1">
      <c r="A254" s="276"/>
      <c r="B254" s="276"/>
      <c r="C254" s="276"/>
      <c r="D254" s="276"/>
      <c r="E254" s="276"/>
      <c r="F254" s="276"/>
      <c r="G254" s="276"/>
      <c r="H254" s="276"/>
      <c r="I254" s="276"/>
      <c r="J254" s="723" t="s">
        <v>891</v>
      </c>
      <c r="K254" s="724" t="e">
        <f>E253-K253</f>
        <v>#REF!</v>
      </c>
      <c r="L254" s="725" t="e">
        <f>H253-L253</f>
        <v>#REF!</v>
      </c>
    </row>
    <row r="255" spans="10:11" ht="15">
      <c r="J255" s="276"/>
      <c r="K255" s="276"/>
    </row>
    <row r="256" spans="1:11" ht="31.5" customHeight="1" hidden="1" outlineLevel="1">
      <c r="A256" s="1178" t="e">
        <f>CONCATENATE("Nota nr ",#REF!,": ",#REF!)</f>
        <v>#REF!</v>
      </c>
      <c r="B256" s="1178"/>
      <c r="C256" s="1178"/>
      <c r="D256" s="1178"/>
      <c r="E256" s="1178"/>
      <c r="F256" s="1178"/>
      <c r="G256" s="1178"/>
      <c r="H256" s="1178"/>
      <c r="I256" s="730"/>
      <c r="J256" s="276"/>
      <c r="K256" s="276"/>
    </row>
    <row r="257" spans="1:11" ht="15" hidden="1" outlineLevel="1">
      <c r="A257" s="282"/>
      <c r="B257" s="282"/>
      <c r="C257" s="282"/>
      <c r="D257" s="282"/>
      <c r="E257" s="282"/>
      <c r="F257" s="276"/>
      <c r="G257" s="276"/>
      <c r="H257" s="276"/>
      <c r="I257" s="276"/>
      <c r="J257" s="276"/>
      <c r="K257" s="276"/>
    </row>
    <row r="258" spans="1:11" ht="15" customHeight="1" hidden="1" outlineLevel="1">
      <c r="A258" s="1281" t="s">
        <v>651</v>
      </c>
      <c r="B258" s="1281"/>
      <c r="C258" s="1281"/>
      <c r="D258" s="1281"/>
      <c r="E258" s="1281"/>
      <c r="F258" s="731" t="s">
        <v>483</v>
      </c>
      <c r="G258" s="731" t="s">
        <v>484</v>
      </c>
      <c r="H258" s="732" t="s">
        <v>485</v>
      </c>
      <c r="I258" s="733"/>
      <c r="J258" s="276"/>
      <c r="K258" s="276"/>
    </row>
    <row r="259" spans="1:11" ht="15" customHeight="1" hidden="1" outlineLevel="1">
      <c r="A259" s="1342" t="s">
        <v>486</v>
      </c>
      <c r="B259" s="1342"/>
      <c r="C259" s="1342"/>
      <c r="D259" s="1342"/>
      <c r="E259" s="1342"/>
      <c r="F259" s="1342"/>
      <c r="G259" s="1342"/>
      <c r="H259" s="1342"/>
      <c r="I259" s="734"/>
      <c r="J259" s="276"/>
      <c r="K259" s="276"/>
    </row>
    <row r="260" spans="1:11" ht="15" hidden="1" outlineLevel="1">
      <c r="A260" s="735" t="s">
        <v>269</v>
      </c>
      <c r="B260" s="1343"/>
      <c r="C260" s="1343"/>
      <c r="D260" s="1343"/>
      <c r="E260" s="1343"/>
      <c r="F260" s="585"/>
      <c r="G260" s="585"/>
      <c r="H260" s="595">
        <f>F260-G260</f>
        <v>0</v>
      </c>
      <c r="I260" s="736"/>
      <c r="J260" s="276"/>
      <c r="K260" s="276"/>
    </row>
    <row r="261" spans="1:11" ht="15" hidden="1" outlineLevel="1">
      <c r="A261" s="735" t="s">
        <v>270</v>
      </c>
      <c r="B261" s="1343"/>
      <c r="C261" s="1343"/>
      <c r="D261" s="1343"/>
      <c r="E261" s="1343"/>
      <c r="F261" s="585"/>
      <c r="G261" s="585"/>
      <c r="H261" s="595">
        <f>F261-G261</f>
        <v>0</v>
      </c>
      <c r="I261" s="736"/>
      <c r="J261" s="276"/>
      <c r="K261" s="276"/>
    </row>
    <row r="262" spans="1:11" ht="15" hidden="1" outlineLevel="1">
      <c r="A262" s="737" t="s">
        <v>271</v>
      </c>
      <c r="B262" s="1344"/>
      <c r="C262" s="1344"/>
      <c r="D262" s="1344"/>
      <c r="E262" s="1344"/>
      <c r="F262" s="596"/>
      <c r="G262" s="596"/>
      <c r="H262" s="597">
        <f>F262-G262</f>
        <v>0</v>
      </c>
      <c r="I262" s="736"/>
      <c r="J262" s="276"/>
      <c r="K262" s="276"/>
    </row>
    <row r="263" spans="1:11" ht="15.75" customHeight="1" hidden="1" outlineLevel="1">
      <c r="A263" s="1342" t="s">
        <v>487</v>
      </c>
      <c r="B263" s="1342"/>
      <c r="C263" s="1342"/>
      <c r="D263" s="1342"/>
      <c r="E263" s="1342"/>
      <c r="F263" s="1342"/>
      <c r="G263" s="1342"/>
      <c r="H263" s="1342"/>
      <c r="I263" s="734"/>
      <c r="J263" s="276"/>
      <c r="K263" s="276"/>
    </row>
    <row r="264" spans="1:11" ht="15" hidden="1" outlineLevel="1">
      <c r="A264" s="735" t="s">
        <v>269</v>
      </c>
      <c r="B264" s="1343"/>
      <c r="C264" s="1343"/>
      <c r="D264" s="1343"/>
      <c r="E264" s="1343"/>
      <c r="F264" s="585"/>
      <c r="G264" s="585"/>
      <c r="H264" s="595">
        <f>F264-G264</f>
        <v>0</v>
      </c>
      <c r="I264" s="736"/>
      <c r="J264" s="276"/>
      <c r="K264" s="276"/>
    </row>
    <row r="265" spans="1:11" ht="15" hidden="1" outlineLevel="1">
      <c r="A265" s="735" t="s">
        <v>270</v>
      </c>
      <c r="B265" s="1343"/>
      <c r="C265" s="1343"/>
      <c r="D265" s="1343"/>
      <c r="E265" s="1343"/>
      <c r="F265" s="585"/>
      <c r="G265" s="585"/>
      <c r="H265" s="595">
        <f>F265-G265</f>
        <v>0</v>
      </c>
      <c r="I265" s="736"/>
      <c r="J265" s="276"/>
      <c r="K265" s="276"/>
    </row>
    <row r="266" spans="1:11" ht="15" hidden="1" outlineLevel="1">
      <c r="A266" s="737" t="s">
        <v>271</v>
      </c>
      <c r="B266" s="1344"/>
      <c r="C266" s="1344"/>
      <c r="D266" s="1344"/>
      <c r="E266" s="1344"/>
      <c r="F266" s="596"/>
      <c r="G266" s="596"/>
      <c r="H266" s="597">
        <f>F266-G266</f>
        <v>0</v>
      </c>
      <c r="I266" s="736"/>
      <c r="J266" s="276"/>
      <c r="K266" s="276"/>
    </row>
    <row r="267" spans="1:11" ht="15" hidden="1" outlineLevel="1">
      <c r="A267" s="738"/>
      <c r="B267" s="739"/>
      <c r="C267" s="736"/>
      <c r="D267" s="736"/>
      <c r="E267" s="736"/>
      <c r="F267" s="276"/>
      <c r="G267" s="276"/>
      <c r="H267" s="276"/>
      <c r="I267" s="276"/>
      <c r="J267" s="276"/>
      <c r="K267" s="276"/>
    </row>
    <row r="268" spans="1:11" ht="15" collapsed="1">
      <c r="A268" s="566"/>
      <c r="B268" s="740"/>
      <c r="C268" s="741"/>
      <c r="D268" s="741"/>
      <c r="E268" s="741"/>
      <c r="F268" s="276"/>
      <c r="G268" s="276"/>
      <c r="H268" s="276"/>
      <c r="I268" s="276"/>
      <c r="J268" s="276"/>
      <c r="K268" s="276"/>
    </row>
  </sheetData>
  <sheetProtection selectLockedCells="1" selectUnlockedCells="1"/>
  <mergeCells count="234">
    <mergeCell ref="A263:H263"/>
    <mergeCell ref="B264:E264"/>
    <mergeCell ref="B265:E265"/>
    <mergeCell ref="B266:E266"/>
    <mergeCell ref="A259:H259"/>
    <mergeCell ref="B260:E260"/>
    <mergeCell ref="B261:E261"/>
    <mergeCell ref="B262:E262"/>
    <mergeCell ref="A253:D253"/>
    <mergeCell ref="F253:G253"/>
    <mergeCell ref="A256:H256"/>
    <mergeCell ref="A258:E258"/>
    <mergeCell ref="A237:B237"/>
    <mergeCell ref="A238:B238"/>
    <mergeCell ref="A245:B245"/>
    <mergeCell ref="A246:B246"/>
    <mergeCell ref="A247:H247"/>
    <mergeCell ref="A248:B248"/>
    <mergeCell ref="A251:B251"/>
    <mergeCell ref="A252:B252"/>
    <mergeCell ref="A241:H241"/>
    <mergeCell ref="A242:B242"/>
    <mergeCell ref="A243:B243"/>
    <mergeCell ref="A244:B244"/>
    <mergeCell ref="A249:B249"/>
    <mergeCell ref="A250:B250"/>
    <mergeCell ref="A239:B239"/>
    <mergeCell ref="A240:B240"/>
    <mergeCell ref="A229:H229"/>
    <mergeCell ref="A230:B230"/>
    <mergeCell ref="A231:B231"/>
    <mergeCell ref="A232:B232"/>
    <mergeCell ref="A233:B233"/>
    <mergeCell ref="A234:B234"/>
    <mergeCell ref="A235:B235"/>
    <mergeCell ref="A236:B236"/>
    <mergeCell ref="A225:G225"/>
    <mergeCell ref="A227:B228"/>
    <mergeCell ref="C227:E227"/>
    <mergeCell ref="F227:H227"/>
    <mergeCell ref="A196:B197"/>
    <mergeCell ref="C196:E196"/>
    <mergeCell ref="F196:H196"/>
    <mergeCell ref="A198:H198"/>
    <mergeCell ref="A222:B222"/>
    <mergeCell ref="A223:D223"/>
    <mergeCell ref="B182:F182"/>
    <mergeCell ref="B183:F183"/>
    <mergeCell ref="A210:B210"/>
    <mergeCell ref="A211:H211"/>
    <mergeCell ref="B186:F186"/>
    <mergeCell ref="A187:F187"/>
    <mergeCell ref="A189:F189"/>
    <mergeCell ref="A190:F190"/>
    <mergeCell ref="A191:F191"/>
    <mergeCell ref="A194:G194"/>
    <mergeCell ref="B184:F184"/>
    <mergeCell ref="B185:F185"/>
    <mergeCell ref="A216:B216"/>
    <mergeCell ref="A217:H217"/>
    <mergeCell ref="A177:F177"/>
    <mergeCell ref="A178:F178"/>
    <mergeCell ref="A180:H180"/>
    <mergeCell ref="B181:F181"/>
    <mergeCell ref="B173:F173"/>
    <mergeCell ref="B174:F174"/>
    <mergeCell ref="B175:F175"/>
    <mergeCell ref="B176:F176"/>
    <mergeCell ref="B155:F155"/>
    <mergeCell ref="B156:F156"/>
    <mergeCell ref="B157:F157"/>
    <mergeCell ref="B158:F158"/>
    <mergeCell ref="B165:F165"/>
    <mergeCell ref="A166:F166"/>
    <mergeCell ref="B171:F171"/>
    <mergeCell ref="B172:F172"/>
    <mergeCell ref="B161:F161"/>
    <mergeCell ref="B162:F162"/>
    <mergeCell ref="B163:F163"/>
    <mergeCell ref="B164:F164"/>
    <mergeCell ref="B169:F169"/>
    <mergeCell ref="B170:F170"/>
    <mergeCell ref="A167:H167"/>
    <mergeCell ref="B168:F168"/>
    <mergeCell ref="B145:F145"/>
    <mergeCell ref="B146:F146"/>
    <mergeCell ref="B159:F159"/>
    <mergeCell ref="B160:F160"/>
    <mergeCell ref="B149:F149"/>
    <mergeCell ref="B150:F150"/>
    <mergeCell ref="B151:F151"/>
    <mergeCell ref="B152:F152"/>
    <mergeCell ref="B153:F153"/>
    <mergeCell ref="B154:F154"/>
    <mergeCell ref="B147:F147"/>
    <mergeCell ref="B148:F148"/>
    <mergeCell ref="A137:H137"/>
    <mergeCell ref="B138:F138"/>
    <mergeCell ref="B139:F139"/>
    <mergeCell ref="B140:F140"/>
    <mergeCell ref="B141:F141"/>
    <mergeCell ref="A142:F142"/>
    <mergeCell ref="A143:H143"/>
    <mergeCell ref="B144:F144"/>
    <mergeCell ref="A135:F135"/>
    <mergeCell ref="A136:F136"/>
    <mergeCell ref="A126:F126"/>
    <mergeCell ref="A127:H127"/>
    <mergeCell ref="B128:F128"/>
    <mergeCell ref="B129:F129"/>
    <mergeCell ref="B130:F130"/>
    <mergeCell ref="B133:F133"/>
    <mergeCell ref="A134:F134"/>
    <mergeCell ref="A103:F103"/>
    <mergeCell ref="A104:F104"/>
    <mergeCell ref="A106:D106"/>
    <mergeCell ref="A108:F108"/>
    <mergeCell ref="A118:H118"/>
    <mergeCell ref="B119:F119"/>
    <mergeCell ref="A124:H124"/>
    <mergeCell ref="B125:F125"/>
    <mergeCell ref="A111:F111"/>
    <mergeCell ref="A112:F112"/>
    <mergeCell ref="A115:H115"/>
    <mergeCell ref="A117:F117"/>
    <mergeCell ref="B122:F122"/>
    <mergeCell ref="A123:F123"/>
    <mergeCell ref="B120:F120"/>
    <mergeCell ref="B121:F121"/>
    <mergeCell ref="A90:C90"/>
    <mergeCell ref="A91:C91"/>
    <mergeCell ref="A109:F109"/>
    <mergeCell ref="A110:F110"/>
    <mergeCell ref="B97:F97"/>
    <mergeCell ref="B98:F98"/>
    <mergeCell ref="A99:F99"/>
    <mergeCell ref="A100:F100"/>
    <mergeCell ref="B101:F101"/>
    <mergeCell ref="B102:F102"/>
    <mergeCell ref="A94:H94"/>
    <mergeCell ref="A96:F96"/>
    <mergeCell ref="A82:C82"/>
    <mergeCell ref="A85:C86"/>
    <mergeCell ref="D85:D86"/>
    <mergeCell ref="E85:G85"/>
    <mergeCell ref="H85:H86"/>
    <mergeCell ref="A87:C87"/>
    <mergeCell ref="A88:C88"/>
    <mergeCell ref="A89:C89"/>
    <mergeCell ref="A79:C79"/>
    <mergeCell ref="K79:O79"/>
    <mergeCell ref="A80:C80"/>
    <mergeCell ref="K80:O80"/>
    <mergeCell ref="A78:C78"/>
    <mergeCell ref="A81:C81"/>
    <mergeCell ref="A65:C66"/>
    <mergeCell ref="H65:H66"/>
    <mergeCell ref="A67:C67"/>
    <mergeCell ref="A68:C68"/>
    <mergeCell ref="A69:C69"/>
    <mergeCell ref="K78:O78"/>
    <mergeCell ref="A73:D73"/>
    <mergeCell ref="A76:C77"/>
    <mergeCell ref="D76:D77"/>
    <mergeCell ref="E76:G76"/>
    <mergeCell ref="H76:H77"/>
    <mergeCell ref="A49:F49"/>
    <mergeCell ref="H55:H56"/>
    <mergeCell ref="A57:C57"/>
    <mergeCell ref="A70:C70"/>
    <mergeCell ref="B72:C72"/>
    <mergeCell ref="D65:D66"/>
    <mergeCell ref="A58:C58"/>
    <mergeCell ref="A59:C59"/>
    <mergeCell ref="A43:F43"/>
    <mergeCell ref="K47:K48"/>
    <mergeCell ref="A46:F46"/>
    <mergeCell ref="A47:F47"/>
    <mergeCell ref="E65:G65"/>
    <mergeCell ref="A52:D52"/>
    <mergeCell ref="A55:C56"/>
    <mergeCell ref="D55:D56"/>
    <mergeCell ref="E55:G55"/>
    <mergeCell ref="A60:C60"/>
    <mergeCell ref="A35:F35"/>
    <mergeCell ref="A36:F36"/>
    <mergeCell ref="A37:F37"/>
    <mergeCell ref="A38:F38"/>
    <mergeCell ref="A41:F41"/>
    <mergeCell ref="A42:F42"/>
    <mergeCell ref="A39:F39"/>
    <mergeCell ref="A40:F40"/>
    <mergeCell ref="A25:F25"/>
    <mergeCell ref="A26:F26"/>
    <mergeCell ref="L47:L48"/>
    <mergeCell ref="A48:F48"/>
    <mergeCell ref="K28:K30"/>
    <mergeCell ref="A44:F44"/>
    <mergeCell ref="A45:F45"/>
    <mergeCell ref="A33:D33"/>
    <mergeCell ref="K13:K15"/>
    <mergeCell ref="A16:F16"/>
    <mergeCell ref="A17:F17"/>
    <mergeCell ref="A18:F18"/>
    <mergeCell ref="A22:F22"/>
    <mergeCell ref="A27:F27"/>
    <mergeCell ref="A21:F21"/>
    <mergeCell ref="L28:L30"/>
    <mergeCell ref="A29:F29"/>
    <mergeCell ref="A30:F30"/>
    <mergeCell ref="K22:K24"/>
    <mergeCell ref="L22:L24"/>
    <mergeCell ref="A28:F28"/>
    <mergeCell ref="J28:J30"/>
    <mergeCell ref="A1:B1"/>
    <mergeCell ref="A4:F4"/>
    <mergeCell ref="A6:F6"/>
    <mergeCell ref="A7:F7"/>
    <mergeCell ref="J7:J9"/>
    <mergeCell ref="J22:J24"/>
    <mergeCell ref="A13:F13"/>
    <mergeCell ref="J13:J15"/>
    <mergeCell ref="A23:F23"/>
    <mergeCell ref="A24:F24"/>
    <mergeCell ref="L13:L15"/>
    <mergeCell ref="A14:F14"/>
    <mergeCell ref="A15:F15"/>
    <mergeCell ref="L7:L9"/>
    <mergeCell ref="A8:F8"/>
    <mergeCell ref="K7:K9"/>
    <mergeCell ref="A9:F9"/>
    <mergeCell ref="A10:F10"/>
    <mergeCell ref="A11:F11"/>
    <mergeCell ref="A12:F12"/>
  </mergeCells>
  <printOptions/>
  <pageMargins left="0.7083333333333334" right="0.7083333333333334" top="0.7479166666666667" bottom="0.7479166666666667" header="0.5118055555555555" footer="0.5118055555555555"/>
  <pageSetup fitToHeight="0" fitToWidth="1" horizontalDpi="300" verticalDpi="300" orientation="portrait" paperSize="9" scale="72" r:id="rId1"/>
  <rowBreaks count="4" manualBreakCount="4">
    <brk id="63" max="255" man="1"/>
    <brk id="136" max="7" man="1"/>
    <brk id="193" max="255" man="1"/>
    <brk id="255" max="255" man="1"/>
  </rowBreaks>
</worksheet>
</file>

<file path=xl/worksheets/sheet12.xml><?xml version="1.0" encoding="utf-8"?>
<worksheet xmlns="http://schemas.openxmlformats.org/spreadsheetml/2006/main" xmlns:r="http://schemas.openxmlformats.org/officeDocument/2006/relationships">
  <sheetPr codeName="noty CF">
    <tabColor indexed="43"/>
    <pageSetUpPr fitToPage="1"/>
  </sheetPr>
  <dimension ref="A1:H79"/>
  <sheetViews>
    <sheetView showGridLines="0" view="pageBreakPreview" zoomScale="90" zoomScaleNormal="90" zoomScaleSheetLayoutView="90" zoomScalePageLayoutView="0" workbookViewId="0" topLeftCell="A53">
      <selection activeCell="F15" sqref="F15"/>
    </sheetView>
  </sheetViews>
  <sheetFormatPr defaultColWidth="8.88671875" defaultRowHeight="15"/>
  <cols>
    <col min="1" max="7" width="13.5546875" style="1" customWidth="1"/>
    <col min="8" max="16384" width="8.88671875" style="1" customWidth="1"/>
  </cols>
  <sheetData>
    <row r="1" spans="1:7" ht="15">
      <c r="A1" s="1165" t="e">
        <f>#REF!</f>
        <v>#REF!</v>
      </c>
      <c r="B1" s="1165"/>
      <c r="C1" s="742"/>
      <c r="D1" s="742"/>
      <c r="E1" s="742"/>
      <c r="F1" s="742"/>
      <c r="G1" s="742"/>
    </row>
    <row r="2" spans="1:7" s="742" customFormat="1" ht="15">
      <c r="A2" s="277" t="e">
        <f>#REF!</f>
        <v>#REF!</v>
      </c>
      <c r="B2" s="277"/>
      <c r="C2" s="743"/>
      <c r="D2" s="743"/>
      <c r="E2" s="743"/>
      <c r="F2" s="743"/>
      <c r="G2" s="743"/>
    </row>
    <row r="3" spans="1:2" ht="15">
      <c r="A3" s="744"/>
      <c r="B3" s="744"/>
    </row>
    <row r="4" spans="1:8" ht="34.5" customHeight="1">
      <c r="A4" s="1348" t="s">
        <v>488</v>
      </c>
      <c r="B4" s="1348"/>
      <c r="C4" s="1348"/>
      <c r="D4" s="1348"/>
      <c r="E4" s="1348"/>
      <c r="F4" s="1348"/>
      <c r="G4" s="1348"/>
      <c r="H4" s="50"/>
    </row>
    <row r="6" s="276" customFormat="1" ht="15" customHeight="1"/>
    <row r="7" spans="1:6" s="276" customFormat="1" ht="15" customHeight="1">
      <c r="A7" s="1349" t="e">
        <f>CONCATENATE("Nota nr ",#REF!,": ",#REF!)</f>
        <v>#REF!</v>
      </c>
      <c r="B7" s="1349"/>
      <c r="C7" s="1349"/>
      <c r="D7" s="1349"/>
      <c r="E7" s="1349"/>
      <c r="F7" s="1349"/>
    </row>
    <row r="8" spans="1:6" s="494" customFormat="1" ht="14.25">
      <c r="A8" s="493"/>
      <c r="B8" s="493"/>
      <c r="C8" s="493"/>
      <c r="D8" s="493"/>
      <c r="E8" s="493"/>
      <c r="F8" s="493"/>
    </row>
    <row r="9" spans="1:7" s="494" customFormat="1" ht="60.75" customHeight="1">
      <c r="A9" s="1350" t="s">
        <v>651</v>
      </c>
      <c r="B9" s="1350"/>
      <c r="C9" s="1350"/>
      <c r="D9" s="1350"/>
      <c r="E9" s="1350"/>
      <c r="F9" s="602" t="e">
        <f>CONCATENATE(#REF!," ","r."," - ",#REF!," ","r.")</f>
        <v>#REF!</v>
      </c>
      <c r="G9" s="603" t="e">
        <f>CONCATENATE(#REF!," ","r."," - ",#REF!," ","r.")</f>
        <v>#REF!</v>
      </c>
    </row>
    <row r="10" spans="1:7" s="494" customFormat="1" ht="12.75" customHeight="1">
      <c r="A10" s="1351" t="s">
        <v>489</v>
      </c>
      <c r="B10" s="1351"/>
      <c r="C10" s="1351"/>
      <c r="D10" s="1351"/>
      <c r="E10" s="1351"/>
      <c r="F10" s="745">
        <v>1894246.23</v>
      </c>
      <c r="G10" s="746">
        <v>894492.32</v>
      </c>
    </row>
    <row r="11" spans="1:7" s="494" customFormat="1" ht="12.75" customHeight="1">
      <c r="A11" s="1351" t="s">
        <v>490</v>
      </c>
      <c r="B11" s="1351"/>
      <c r="C11" s="1351"/>
      <c r="D11" s="1351"/>
      <c r="E11" s="1351"/>
      <c r="F11" s="747"/>
      <c r="G11" s="748"/>
    </row>
    <row r="12" spans="1:7" s="494" customFormat="1" ht="12.75" customHeight="1">
      <c r="A12" s="1351" t="s">
        <v>491</v>
      </c>
      <c r="B12" s="1351"/>
      <c r="C12" s="1351"/>
      <c r="D12" s="1351"/>
      <c r="E12" s="1351"/>
      <c r="F12" s="747"/>
      <c r="G12" s="748"/>
    </row>
    <row r="13" spans="1:7" s="494" customFormat="1" ht="15" customHeight="1">
      <c r="A13" s="1352" t="s">
        <v>492</v>
      </c>
      <c r="B13" s="1352"/>
      <c r="C13" s="1352"/>
      <c r="D13" s="1352"/>
      <c r="E13" s="1352"/>
      <c r="F13" s="749">
        <f>SUM(F10:F12)</f>
        <v>1894246.23</v>
      </c>
      <c r="G13" s="750">
        <f>SUM(G10:G12)</f>
        <v>894492.32</v>
      </c>
    </row>
    <row r="14" spans="1:7" s="286" customFormat="1" ht="14.25" customHeight="1">
      <c r="A14" s="1353" t="s">
        <v>493</v>
      </c>
      <c r="B14" s="1353"/>
      <c r="C14" s="1353"/>
      <c r="D14" s="1353"/>
      <c r="E14" s="1353"/>
      <c r="F14" s="751"/>
      <c r="G14" s="752">
        <v>-28723.26</v>
      </c>
    </row>
    <row r="15" spans="1:7" s="286" customFormat="1" ht="24" customHeight="1">
      <c r="A15" s="1353" t="s">
        <v>494</v>
      </c>
      <c r="B15" s="1353"/>
      <c r="C15" s="1353"/>
      <c r="D15" s="1353"/>
      <c r="E15" s="1353"/>
      <c r="F15" s="751"/>
      <c r="G15" s="752"/>
    </row>
    <row r="16" spans="1:7" s="494" customFormat="1" ht="15" customHeight="1">
      <c r="A16" s="1346" t="s">
        <v>495</v>
      </c>
      <c r="B16" s="1346"/>
      <c r="C16" s="1346"/>
      <c r="D16" s="1346"/>
      <c r="E16" s="1346"/>
      <c r="F16" s="753">
        <f>SUM(F13:F15)</f>
        <v>1894246.23</v>
      </c>
      <c r="G16" s="754">
        <f>SUM(G13:G15)</f>
        <v>865769.06</v>
      </c>
    </row>
    <row r="17" spans="1:7" s="286" customFormat="1" ht="14.25" customHeight="1">
      <c r="A17" s="755"/>
      <c r="B17" s="755"/>
      <c r="C17" s="755"/>
      <c r="D17" s="755"/>
      <c r="E17" s="755"/>
      <c r="F17" s="755"/>
      <c r="G17" s="755"/>
    </row>
    <row r="18" spans="1:7" s="286" customFormat="1" ht="14.25" customHeight="1">
      <c r="A18" s="755"/>
      <c r="B18" s="755"/>
      <c r="C18" s="755"/>
      <c r="D18" s="755"/>
      <c r="E18" s="755"/>
      <c r="F18" s="755"/>
      <c r="G18" s="755"/>
    </row>
    <row r="19" spans="1:7" s="494" customFormat="1" ht="38.25" customHeight="1">
      <c r="A19" s="1347" t="s">
        <v>651</v>
      </c>
      <c r="B19" s="1347"/>
      <c r="C19" s="1347"/>
      <c r="D19" s="1347"/>
      <c r="E19" s="1347"/>
      <c r="F19" s="756" t="e">
        <f>CONCATENATE(#REF!," ","r."," - ",#REF!," ","r.")</f>
        <v>#REF!</v>
      </c>
      <c r="G19" s="757" t="e">
        <f>CONCATENATE(#REF!," ","r."," - ",#REF!," ","r.")</f>
        <v>#REF!</v>
      </c>
    </row>
    <row r="20" spans="1:7" s="494" customFormat="1" ht="14.25" customHeight="1">
      <c r="A20" s="1355" t="s">
        <v>666</v>
      </c>
      <c r="B20" s="1355"/>
      <c r="C20" s="1355"/>
      <c r="D20" s="1355"/>
      <c r="E20" s="1355"/>
      <c r="F20" s="758">
        <f>SUM(F21:F25)</f>
        <v>86724.67</v>
      </c>
      <c r="G20" s="759">
        <f>SUM(G21:G25)</f>
        <v>129693.62</v>
      </c>
    </row>
    <row r="21" spans="1:7" s="276" customFormat="1" ht="14.25" customHeight="1">
      <c r="A21" s="1354" t="s">
        <v>496</v>
      </c>
      <c r="B21" s="1354"/>
      <c r="C21" s="1354"/>
      <c r="D21" s="1354"/>
      <c r="E21" s="1354"/>
      <c r="F21" s="539"/>
      <c r="G21" s="760"/>
    </row>
    <row r="22" spans="1:7" s="276" customFormat="1" ht="14.25" customHeight="1">
      <c r="A22" s="1354" t="s">
        <v>497</v>
      </c>
      <c r="B22" s="1354"/>
      <c r="C22" s="1354"/>
      <c r="D22" s="1354"/>
      <c r="E22" s="1354"/>
      <c r="F22" s="539">
        <v>86724.67</v>
      </c>
      <c r="G22" s="760">
        <v>129693.62</v>
      </c>
    </row>
    <row r="23" spans="1:7" s="276" customFormat="1" ht="14.25" customHeight="1">
      <c r="A23" s="1354" t="s">
        <v>498</v>
      </c>
      <c r="B23" s="1354"/>
      <c r="C23" s="1354"/>
      <c r="D23" s="1354"/>
      <c r="E23" s="1354"/>
      <c r="F23" s="539"/>
      <c r="G23" s="760">
        <v>0</v>
      </c>
    </row>
    <row r="24" spans="1:7" s="276" customFormat="1" ht="14.25" customHeight="1">
      <c r="A24" s="1354" t="s">
        <v>499</v>
      </c>
      <c r="B24" s="1354"/>
      <c r="C24" s="1354"/>
      <c r="D24" s="1354"/>
      <c r="E24" s="1354"/>
      <c r="F24" s="539"/>
      <c r="G24" s="760">
        <v>0</v>
      </c>
    </row>
    <row r="25" spans="1:7" s="286" customFormat="1" ht="14.25" customHeight="1">
      <c r="A25" s="1356"/>
      <c r="B25" s="1356"/>
      <c r="C25" s="1356"/>
      <c r="D25" s="1356"/>
      <c r="E25" s="1356"/>
      <c r="F25" s="761"/>
      <c r="G25" s="762"/>
    </row>
    <row r="26" spans="1:7" s="494" customFormat="1" ht="15" customHeight="1">
      <c r="A26" s="1359" t="s">
        <v>500</v>
      </c>
      <c r="B26" s="1359"/>
      <c r="C26" s="1359"/>
      <c r="D26" s="1359"/>
      <c r="E26" s="1359"/>
      <c r="F26" s="763">
        <f>SUM(F27:F32)</f>
        <v>-87500.2</v>
      </c>
      <c r="G26" s="764">
        <f>SUM(G27:G32)</f>
        <v>-384607.44</v>
      </c>
    </row>
    <row r="27" spans="1:7" s="276" customFormat="1" ht="14.25" customHeight="1">
      <c r="A27" s="1354" t="s">
        <v>501</v>
      </c>
      <c r="B27" s="1354"/>
      <c r="C27" s="1354"/>
      <c r="D27" s="1354"/>
      <c r="E27" s="1354"/>
      <c r="F27" s="539">
        <v>-87500.2</v>
      </c>
      <c r="G27" s="765">
        <v>-384607.44</v>
      </c>
    </row>
    <row r="28" spans="1:7" s="276" customFormat="1" ht="14.25" customHeight="1">
      <c r="A28" s="1354" t="s">
        <v>502</v>
      </c>
      <c r="B28" s="1354"/>
      <c r="C28" s="1354"/>
      <c r="D28" s="1354"/>
      <c r="E28" s="1354"/>
      <c r="F28" s="539"/>
      <c r="G28" s="765">
        <v>0</v>
      </c>
    </row>
    <row r="29" spans="1:7" s="276" customFormat="1" ht="14.25" customHeight="1">
      <c r="A29" s="1354" t="s">
        <v>503</v>
      </c>
      <c r="B29" s="1354"/>
      <c r="C29" s="1354"/>
      <c r="D29" s="1354"/>
      <c r="E29" s="1354"/>
      <c r="F29" s="539"/>
      <c r="G29" s="765">
        <v>0</v>
      </c>
    </row>
    <row r="30" spans="1:7" s="276" customFormat="1" ht="14.25" customHeight="1">
      <c r="A30" s="1354" t="s">
        <v>504</v>
      </c>
      <c r="B30" s="1354"/>
      <c r="C30" s="1354"/>
      <c r="D30" s="1354"/>
      <c r="E30" s="1354"/>
      <c r="F30" s="539"/>
      <c r="G30" s="765">
        <v>0</v>
      </c>
    </row>
    <row r="31" spans="1:7" s="276" customFormat="1" ht="14.25" customHeight="1">
      <c r="A31" s="1354" t="s">
        <v>505</v>
      </c>
      <c r="B31" s="1354"/>
      <c r="C31" s="1354"/>
      <c r="D31" s="1354"/>
      <c r="E31" s="1354"/>
      <c r="F31" s="539"/>
      <c r="G31" s="765">
        <v>0</v>
      </c>
    </row>
    <row r="32" spans="1:7" s="494" customFormat="1" ht="14.25" customHeight="1">
      <c r="A32" s="1358"/>
      <c r="B32" s="1358"/>
      <c r="C32" s="1358"/>
      <c r="D32" s="1358"/>
      <c r="E32" s="1358"/>
      <c r="F32" s="541"/>
      <c r="G32" s="766"/>
    </row>
    <row r="33" spans="1:7" s="494" customFormat="1" ht="14.25" customHeight="1">
      <c r="A33" s="1359" t="s">
        <v>506</v>
      </c>
      <c r="B33" s="1359"/>
      <c r="C33" s="1359"/>
      <c r="D33" s="1359"/>
      <c r="E33" s="1359"/>
      <c r="F33" s="763">
        <f>SUM(F34:F41)</f>
        <v>-192730.09</v>
      </c>
      <c r="G33" s="764">
        <f>SUM(G34:G41)</f>
        <v>-342832.95</v>
      </c>
    </row>
    <row r="34" spans="1:7" s="494" customFormat="1" ht="15" customHeight="1">
      <c r="A34" s="1354" t="s">
        <v>507</v>
      </c>
      <c r="B34" s="1354"/>
      <c r="C34" s="1354"/>
      <c r="D34" s="1354"/>
      <c r="E34" s="1354"/>
      <c r="F34" s="539"/>
      <c r="G34" s="765"/>
    </row>
    <row r="35" spans="1:7" s="494" customFormat="1" ht="14.25" customHeight="1">
      <c r="A35" s="1354" t="s">
        <v>508</v>
      </c>
      <c r="B35" s="1354"/>
      <c r="C35" s="1354"/>
      <c r="D35" s="1354"/>
      <c r="E35" s="1354"/>
      <c r="F35" s="539">
        <v>-192730.09</v>
      </c>
      <c r="G35" s="765">
        <v>-217845.5</v>
      </c>
    </row>
    <row r="36" spans="1:7" s="494" customFormat="1" ht="12.75" customHeight="1">
      <c r="A36" s="1354" t="s">
        <v>701</v>
      </c>
      <c r="B36" s="1354"/>
      <c r="C36" s="1354"/>
      <c r="D36" s="1354"/>
      <c r="E36" s="1354"/>
      <c r="F36" s="539"/>
      <c r="G36" s="765"/>
    </row>
    <row r="37" spans="1:7" s="494" customFormat="1" ht="12.75" customHeight="1">
      <c r="A37" s="1354" t="s">
        <v>509</v>
      </c>
      <c r="B37" s="1354"/>
      <c r="C37" s="1354"/>
      <c r="D37" s="1354"/>
      <c r="E37" s="1354"/>
      <c r="F37" s="539"/>
      <c r="G37" s="765"/>
    </row>
    <row r="38" spans="1:7" s="494" customFormat="1" ht="15" customHeight="1">
      <c r="A38" s="1354" t="s">
        <v>510</v>
      </c>
      <c r="B38" s="1354"/>
      <c r="C38" s="1354"/>
      <c r="D38" s="1354"/>
      <c r="E38" s="1354"/>
      <c r="F38" s="539"/>
      <c r="G38" s="765"/>
    </row>
    <row r="39" spans="1:7" s="494" customFormat="1" ht="14.25" customHeight="1">
      <c r="A39" s="1354" t="s">
        <v>511</v>
      </c>
      <c r="B39" s="1354"/>
      <c r="C39" s="1354"/>
      <c r="D39" s="1354"/>
      <c r="E39" s="1354"/>
      <c r="F39" s="539"/>
      <c r="G39" s="765"/>
    </row>
    <row r="40" spans="1:7" s="494" customFormat="1" ht="14.25" customHeight="1">
      <c r="A40" s="1354" t="s">
        <v>539</v>
      </c>
      <c r="B40" s="1354"/>
      <c r="C40" s="1354"/>
      <c r="D40" s="1354"/>
      <c r="E40" s="1354"/>
      <c r="F40" s="539"/>
      <c r="G40" s="765">
        <v>-124987.45</v>
      </c>
    </row>
    <row r="41" spans="1:7" s="494" customFormat="1" ht="13.5" customHeight="1">
      <c r="A41" s="1358"/>
      <c r="B41" s="1358"/>
      <c r="C41" s="1358"/>
      <c r="D41" s="1358"/>
      <c r="E41" s="1358"/>
      <c r="F41" s="541"/>
      <c r="G41" s="766"/>
    </row>
    <row r="42" spans="1:7" s="494" customFormat="1" ht="15" customHeight="1">
      <c r="A42" s="1357" t="s">
        <v>512</v>
      </c>
      <c r="B42" s="1357"/>
      <c r="C42" s="1357"/>
      <c r="D42" s="1357"/>
      <c r="E42" s="1357"/>
      <c r="F42" s="547">
        <f>SUM(F43:F47)</f>
        <v>191241</v>
      </c>
      <c r="G42" s="553">
        <f>SUM(G43:G47)</f>
        <v>366918.31</v>
      </c>
    </row>
    <row r="43" spans="1:7" s="494" customFormat="1" ht="14.25" customHeight="1">
      <c r="A43" s="1354" t="s">
        <v>513</v>
      </c>
      <c r="B43" s="1354"/>
      <c r="C43" s="1354"/>
      <c r="D43" s="1354"/>
      <c r="E43" s="1354"/>
      <c r="F43" s="539">
        <v>191241</v>
      </c>
      <c r="G43" s="765">
        <v>366918.31</v>
      </c>
    </row>
    <row r="44" spans="1:7" s="494" customFormat="1" ht="14.25" customHeight="1">
      <c r="A44" s="1354" t="s">
        <v>514</v>
      </c>
      <c r="B44" s="1354"/>
      <c r="C44" s="1354"/>
      <c r="D44" s="1354"/>
      <c r="E44" s="1354"/>
      <c r="F44" s="539"/>
      <c r="G44" s="760">
        <v>0</v>
      </c>
    </row>
    <row r="45" spans="1:7" s="494" customFormat="1" ht="25.5" customHeight="1">
      <c r="A45" s="1354" t="s">
        <v>515</v>
      </c>
      <c r="B45" s="1354"/>
      <c r="C45" s="1354"/>
      <c r="D45" s="1354"/>
      <c r="E45" s="1354"/>
      <c r="F45" s="539"/>
      <c r="G45" s="760"/>
    </row>
    <row r="46" spans="1:7" s="494" customFormat="1" ht="24.75" customHeight="1">
      <c r="A46" s="1354" t="s">
        <v>516</v>
      </c>
      <c r="B46" s="1354"/>
      <c r="C46" s="1354"/>
      <c r="D46" s="1354"/>
      <c r="E46" s="1354"/>
      <c r="F46" s="539"/>
      <c r="G46" s="760"/>
    </row>
    <row r="47" spans="1:7" s="494" customFormat="1" ht="14.25">
      <c r="A47" s="1358"/>
      <c r="B47" s="1358"/>
      <c r="C47" s="1358"/>
      <c r="D47" s="1358"/>
      <c r="E47" s="1358"/>
      <c r="F47" s="541"/>
      <c r="G47" s="767"/>
    </row>
    <row r="48" spans="1:7" s="494" customFormat="1" ht="14.25" customHeight="1">
      <c r="A48" s="1357" t="s">
        <v>10</v>
      </c>
      <c r="B48" s="1357"/>
      <c r="C48" s="1357"/>
      <c r="D48" s="1357"/>
      <c r="E48" s="1357"/>
      <c r="F48" s="547">
        <f>SUM(F49:F54)</f>
        <v>-167377.74</v>
      </c>
      <c r="G48" s="553">
        <f>SUM(G49:G54)</f>
        <v>-457666.11</v>
      </c>
    </row>
    <row r="49" spans="1:7" s="494" customFormat="1" ht="14.25" customHeight="1">
      <c r="A49" s="1354" t="s">
        <v>11</v>
      </c>
      <c r="B49" s="1354"/>
      <c r="C49" s="1354"/>
      <c r="D49" s="1354"/>
      <c r="E49" s="1354"/>
      <c r="F49" s="539">
        <v>-167377.74</v>
      </c>
      <c r="G49" s="765">
        <v>-457666.11</v>
      </c>
    </row>
    <row r="50" spans="1:7" s="494" customFormat="1" ht="15" customHeight="1">
      <c r="A50" s="1354" t="s">
        <v>12</v>
      </c>
      <c r="B50" s="1354"/>
      <c r="C50" s="1354"/>
      <c r="D50" s="1354"/>
      <c r="E50" s="1354"/>
      <c r="F50" s="539"/>
      <c r="G50" s="760"/>
    </row>
    <row r="51" spans="1:7" s="494" customFormat="1" ht="14.25" customHeight="1">
      <c r="A51" s="1354" t="s">
        <v>13</v>
      </c>
      <c r="B51" s="1354"/>
      <c r="C51" s="1354"/>
      <c r="D51" s="1354"/>
      <c r="E51" s="1354"/>
      <c r="F51" s="539"/>
      <c r="G51" s="760"/>
    </row>
    <row r="52" spans="1:7" s="494" customFormat="1" ht="30" customHeight="1">
      <c r="A52" s="1354" t="s">
        <v>14</v>
      </c>
      <c r="B52" s="1354"/>
      <c r="C52" s="1354"/>
      <c r="D52" s="1354"/>
      <c r="E52" s="1354"/>
      <c r="F52" s="539"/>
      <c r="G52" s="760"/>
    </row>
    <row r="53" spans="1:7" s="494" customFormat="1" ht="24" customHeight="1">
      <c r="A53" s="1354" t="s">
        <v>15</v>
      </c>
      <c r="B53" s="1354"/>
      <c r="C53" s="1354"/>
      <c r="D53" s="1354"/>
      <c r="E53" s="1354"/>
      <c r="F53" s="539"/>
      <c r="G53" s="760"/>
    </row>
    <row r="54" spans="1:7" s="494" customFormat="1" ht="14.25">
      <c r="A54" s="1358"/>
      <c r="B54" s="1358"/>
      <c r="C54" s="1358"/>
      <c r="D54" s="1358"/>
      <c r="E54" s="1358"/>
      <c r="F54" s="541"/>
      <c r="G54" s="767"/>
    </row>
    <row r="55" spans="1:7" s="494" customFormat="1" ht="13.5" customHeight="1">
      <c r="A55" s="1357" t="s">
        <v>16</v>
      </c>
      <c r="B55" s="1357"/>
      <c r="C55" s="1357"/>
      <c r="D55" s="1357"/>
      <c r="E55" s="1357"/>
      <c r="F55" s="547">
        <f>SUM(F56:F63)</f>
        <v>1878062.9</v>
      </c>
      <c r="G55" s="553">
        <f>SUM(G56:G63)</f>
        <v>1273907.77</v>
      </c>
    </row>
    <row r="56" spans="1:7" s="494" customFormat="1" ht="14.25" customHeight="1">
      <c r="A56" s="1354" t="s">
        <v>17</v>
      </c>
      <c r="B56" s="1354"/>
      <c r="C56" s="1354"/>
      <c r="D56" s="1354"/>
      <c r="E56" s="1354"/>
      <c r="F56" s="539">
        <v>1878062.9</v>
      </c>
      <c r="G56" s="765">
        <v>1273907.77</v>
      </c>
    </row>
    <row r="57" spans="1:7" s="494" customFormat="1" ht="14.25" customHeight="1">
      <c r="A57" s="1354" t="s">
        <v>18</v>
      </c>
      <c r="B57" s="1354"/>
      <c r="C57" s="1354"/>
      <c r="D57" s="1354"/>
      <c r="E57" s="1354"/>
      <c r="F57" s="539"/>
      <c r="G57" s="765"/>
    </row>
    <row r="58" spans="1:7" s="494" customFormat="1" ht="15" customHeight="1">
      <c r="A58" s="1354" t="s">
        <v>19</v>
      </c>
      <c r="B58" s="1354"/>
      <c r="C58" s="1354"/>
      <c r="D58" s="1354"/>
      <c r="E58" s="1354"/>
      <c r="F58" s="539"/>
      <c r="G58" s="765"/>
    </row>
    <row r="59" spans="1:7" s="494" customFormat="1" ht="14.25" customHeight="1">
      <c r="A59" s="1354" t="s">
        <v>20</v>
      </c>
      <c r="B59" s="1354"/>
      <c r="C59" s="1354"/>
      <c r="D59" s="1354"/>
      <c r="E59" s="1354"/>
      <c r="F59" s="539"/>
      <c r="G59" s="765"/>
    </row>
    <row r="60" spans="1:7" s="494" customFormat="1" ht="14.25" customHeight="1">
      <c r="A60" s="1354" t="s">
        <v>21</v>
      </c>
      <c r="B60" s="1354"/>
      <c r="C60" s="1354"/>
      <c r="D60" s="1354"/>
      <c r="E60" s="1354"/>
      <c r="F60" s="539"/>
      <c r="G60" s="765"/>
    </row>
    <row r="61" spans="1:7" s="494" customFormat="1" ht="25.5" customHeight="1">
      <c r="A61" s="1354" t="s">
        <v>22</v>
      </c>
      <c r="B61" s="1354"/>
      <c r="C61" s="1354"/>
      <c r="D61" s="1354"/>
      <c r="E61" s="1354"/>
      <c r="F61" s="539"/>
      <c r="G61" s="765"/>
    </row>
    <row r="62" spans="1:7" s="494" customFormat="1" ht="25.5" customHeight="1">
      <c r="A62" s="1354" t="s">
        <v>23</v>
      </c>
      <c r="B62" s="1354"/>
      <c r="C62" s="1354"/>
      <c r="D62" s="1354"/>
      <c r="E62" s="1354"/>
      <c r="F62" s="539"/>
      <c r="G62" s="765"/>
    </row>
    <row r="63" spans="1:7" s="494" customFormat="1" ht="14.25">
      <c r="A63" s="1361"/>
      <c r="B63" s="1361"/>
      <c r="C63" s="1361"/>
      <c r="D63" s="1361"/>
      <c r="E63" s="1361"/>
      <c r="F63" s="768"/>
      <c r="G63" s="769"/>
    </row>
    <row r="64" spans="1:7" s="276" customFormat="1" ht="29.25" customHeight="1">
      <c r="A64" s="1362" t="s">
        <v>24</v>
      </c>
      <c r="B64" s="1362"/>
      <c r="C64" s="1362"/>
      <c r="D64" s="1362"/>
      <c r="E64" s="1362"/>
      <c r="F64" s="976">
        <f>F65</f>
        <v>1458272.53</v>
      </c>
      <c r="G64" s="977">
        <f>G65</f>
        <v>-606438.23</v>
      </c>
    </row>
    <row r="65" spans="1:7" s="276" customFormat="1" ht="19.5" customHeight="1">
      <c r="A65" s="1360" t="s">
        <v>25</v>
      </c>
      <c r="B65" s="1360"/>
      <c r="C65" s="1360"/>
      <c r="D65" s="1360"/>
      <c r="E65" s="1360"/>
      <c r="F65" s="507">
        <v>1458272.53</v>
      </c>
      <c r="G65" s="377">
        <v>-606438.23</v>
      </c>
    </row>
    <row r="66" spans="1:7" s="276" customFormat="1" ht="19.5" customHeight="1">
      <c r="A66" s="1360" t="s">
        <v>26</v>
      </c>
      <c r="B66" s="1360"/>
      <c r="C66" s="1360"/>
      <c r="D66" s="1360"/>
      <c r="E66" s="1360"/>
      <c r="F66" s="507"/>
      <c r="G66" s="377"/>
    </row>
    <row r="67" spans="1:7" s="276" customFormat="1" ht="19.5" customHeight="1">
      <c r="A67" s="1360" t="s">
        <v>27</v>
      </c>
      <c r="B67" s="1360"/>
      <c r="C67" s="1360"/>
      <c r="D67" s="1360"/>
      <c r="E67" s="1360"/>
      <c r="F67" s="507"/>
      <c r="G67" s="377"/>
    </row>
    <row r="68" spans="1:7" s="276" customFormat="1" ht="19.5" customHeight="1">
      <c r="A68" s="1360" t="s">
        <v>28</v>
      </c>
      <c r="B68" s="1360"/>
      <c r="C68" s="1360"/>
      <c r="D68" s="1360"/>
      <c r="E68" s="1360"/>
      <c r="F68" s="507"/>
      <c r="G68" s="377"/>
    </row>
    <row r="69" spans="1:7" s="29" customFormat="1" ht="19.5" customHeight="1">
      <c r="A69" s="1360" t="s">
        <v>29</v>
      </c>
      <c r="B69" s="1360"/>
      <c r="C69" s="1360"/>
      <c r="D69" s="1360"/>
      <c r="E69" s="1360"/>
      <c r="F69" s="771"/>
      <c r="G69" s="772"/>
    </row>
    <row r="70" spans="1:7" ht="12.75" customHeight="1">
      <c r="A70" s="1354" t="s">
        <v>30</v>
      </c>
      <c r="B70" s="1354"/>
      <c r="C70" s="1354"/>
      <c r="D70" s="1354"/>
      <c r="E70" s="1354"/>
      <c r="F70" s="773"/>
      <c r="G70" s="774"/>
    </row>
    <row r="71" spans="1:7" ht="27.75" customHeight="1">
      <c r="A71" s="1354" t="s">
        <v>31</v>
      </c>
      <c r="B71" s="1354"/>
      <c r="C71" s="1354"/>
      <c r="D71" s="1354"/>
      <c r="E71" s="1354"/>
      <c r="F71" s="539"/>
      <c r="G71" s="765"/>
    </row>
    <row r="72" spans="1:7" s="29" customFormat="1" ht="31.5" customHeight="1">
      <c r="A72" s="1358" t="s">
        <v>32</v>
      </c>
      <c r="B72" s="1358"/>
      <c r="C72" s="1358"/>
      <c r="D72" s="1358"/>
      <c r="E72" s="1358"/>
      <c r="F72" s="541"/>
      <c r="G72" s="766"/>
    </row>
    <row r="73" spans="1:7" s="29" customFormat="1" ht="12.75" customHeight="1">
      <c r="A73" s="1357" t="s">
        <v>33</v>
      </c>
      <c r="B73" s="1357"/>
      <c r="C73" s="1357"/>
      <c r="D73" s="1357"/>
      <c r="E73" s="1357"/>
      <c r="F73" s="547">
        <f>SUM(F74:F79)</f>
        <v>-259717.42</v>
      </c>
      <c r="G73" s="553">
        <f>SUM(G74:G79)</f>
        <v>-1292261.3</v>
      </c>
    </row>
    <row r="74" spans="1:7" s="29" customFormat="1" ht="12.75" customHeight="1">
      <c r="A74" s="1354" t="s">
        <v>120</v>
      </c>
      <c r="B74" s="1354"/>
      <c r="C74" s="1354"/>
      <c r="D74" s="1354"/>
      <c r="E74" s="1354"/>
      <c r="F74" s="539"/>
      <c r="G74" s="765">
        <v>-365808.26</v>
      </c>
    </row>
    <row r="75" spans="1:7" ht="12.75" customHeight="1">
      <c r="A75" s="1354" t="s">
        <v>121</v>
      </c>
      <c r="B75" s="1354"/>
      <c r="C75" s="1354"/>
      <c r="D75" s="1354"/>
      <c r="E75" s="1354"/>
      <c r="F75" s="539">
        <v>762726.28</v>
      </c>
      <c r="G75" s="765">
        <v>548214.66</v>
      </c>
    </row>
    <row r="76" spans="1:7" ht="12.75" customHeight="1">
      <c r="A76" s="1354" t="s">
        <v>122</v>
      </c>
      <c r="B76" s="1354"/>
      <c r="C76" s="1354"/>
      <c r="D76" s="1354"/>
      <c r="E76" s="1354"/>
      <c r="F76" s="539">
        <v>12264.53</v>
      </c>
      <c r="G76" s="765">
        <v>-762726.28</v>
      </c>
    </row>
    <row r="77" spans="1:7" ht="14.25">
      <c r="A77" s="1354" t="s">
        <v>123</v>
      </c>
      <c r="B77" s="1354"/>
      <c r="C77" s="1354"/>
      <c r="D77" s="1354"/>
      <c r="E77" s="1354"/>
      <c r="F77" s="539">
        <v>-1016895.8</v>
      </c>
      <c r="G77" s="765">
        <v>-617000</v>
      </c>
    </row>
    <row r="78" spans="1:7" ht="14.25">
      <c r="A78" s="1354" t="s">
        <v>124</v>
      </c>
      <c r="B78" s="1354"/>
      <c r="C78" s="1354"/>
      <c r="D78" s="1354"/>
      <c r="E78" s="1354"/>
      <c r="F78" s="539">
        <v>-17812.43</v>
      </c>
      <c r="G78" s="765">
        <v>-94941.42</v>
      </c>
    </row>
    <row r="79" spans="1:7" ht="14.25">
      <c r="A79" s="1358"/>
      <c r="B79" s="1358"/>
      <c r="C79" s="1358"/>
      <c r="D79" s="1358"/>
      <c r="E79" s="1358"/>
      <c r="F79" s="541"/>
      <c r="G79" s="766"/>
    </row>
    <row r="145" ht="104.25" customHeight="1"/>
  </sheetData>
  <sheetProtection selectLockedCells="1" selectUnlockedCells="1"/>
  <mergeCells count="72">
    <mergeCell ref="A62:E62"/>
    <mergeCell ref="A63:E63"/>
    <mergeCell ref="A64:E64"/>
    <mergeCell ref="A65:E65"/>
    <mergeCell ref="A72:E72"/>
    <mergeCell ref="A73:E73"/>
    <mergeCell ref="A78:E78"/>
    <mergeCell ref="A79:E79"/>
    <mergeCell ref="A68:E68"/>
    <mergeCell ref="A69:E69"/>
    <mergeCell ref="A70:E70"/>
    <mergeCell ref="A71:E71"/>
    <mergeCell ref="A76:E76"/>
    <mergeCell ref="A77:E77"/>
    <mergeCell ref="A74:E74"/>
    <mergeCell ref="A75:E75"/>
    <mergeCell ref="A52:E52"/>
    <mergeCell ref="A53:E53"/>
    <mergeCell ref="A66:E66"/>
    <mergeCell ref="A67:E67"/>
    <mergeCell ref="A56:E56"/>
    <mergeCell ref="A57:E57"/>
    <mergeCell ref="A58:E58"/>
    <mergeCell ref="A59:E59"/>
    <mergeCell ref="A60:E60"/>
    <mergeCell ref="A61:E61"/>
    <mergeCell ref="A54:E54"/>
    <mergeCell ref="A55:E55"/>
    <mergeCell ref="A44:E44"/>
    <mergeCell ref="A45:E45"/>
    <mergeCell ref="A46:E46"/>
    <mergeCell ref="A47:E47"/>
    <mergeCell ref="A48:E48"/>
    <mergeCell ref="A49:E49"/>
    <mergeCell ref="A50:E50"/>
    <mergeCell ref="A51:E51"/>
    <mergeCell ref="A26:E26"/>
    <mergeCell ref="A27:E27"/>
    <mergeCell ref="A28:E28"/>
    <mergeCell ref="A29:E29"/>
    <mergeCell ref="A36:E36"/>
    <mergeCell ref="A37:E37"/>
    <mergeCell ref="A42:E42"/>
    <mergeCell ref="A43:E43"/>
    <mergeCell ref="A32:E32"/>
    <mergeCell ref="A33:E33"/>
    <mergeCell ref="A34:E34"/>
    <mergeCell ref="A35:E35"/>
    <mergeCell ref="A40:E40"/>
    <mergeCell ref="A41:E41"/>
    <mergeCell ref="A38:E38"/>
    <mergeCell ref="A39:E39"/>
    <mergeCell ref="A14:E14"/>
    <mergeCell ref="A15:E15"/>
    <mergeCell ref="A30:E30"/>
    <mergeCell ref="A31:E31"/>
    <mergeCell ref="A20:E20"/>
    <mergeCell ref="A21:E21"/>
    <mergeCell ref="A22:E22"/>
    <mergeCell ref="A23:E23"/>
    <mergeCell ref="A24:E24"/>
    <mergeCell ref="A25:E25"/>
    <mergeCell ref="A16:E16"/>
    <mergeCell ref="A19:E19"/>
    <mergeCell ref="A1:B1"/>
    <mergeCell ref="A4:G4"/>
    <mergeCell ref="A7:F7"/>
    <mergeCell ref="A9:E9"/>
    <mergeCell ref="A10:E10"/>
    <mergeCell ref="A11:E11"/>
    <mergeCell ref="A12:E12"/>
    <mergeCell ref="A13:E13"/>
  </mergeCells>
  <dataValidations count="1">
    <dataValidation type="decimal" allowBlank="1" showErrorMessage="1" error="Niepoprawna liczba. Proszę poprawić" sqref="F14:G15 F21:G25 F27:G32 F34:G41 F43:G47 F49:G54 F56:G63 F70:G72 F74:G79">
      <formula1>-99999999999</formula1>
      <formula2>99999999999</formula2>
    </dataValidation>
  </dataValidations>
  <printOptions/>
  <pageMargins left="0.7083333333333334" right="0.7083333333333334" top="0.7479166666666667" bottom="0.7479166666666667" header="0.5118055555555555" footer="0.5118055555555555"/>
  <pageSetup fitToHeight="0" fitToWidth="1" horizontalDpi="300" verticalDpi="300" orientation="portrait" paperSize="9" scale="75" r:id="rId1"/>
</worksheet>
</file>

<file path=xl/worksheets/sheet13.xml><?xml version="1.0" encoding="utf-8"?>
<worksheet xmlns="http://schemas.openxmlformats.org/spreadsheetml/2006/main" xmlns:r="http://schemas.openxmlformats.org/officeDocument/2006/relationships">
  <sheetPr codeName="noty pozostałe">
    <tabColor indexed="43"/>
    <pageSetUpPr fitToPage="1"/>
  </sheetPr>
  <dimension ref="A1:J255"/>
  <sheetViews>
    <sheetView showGridLines="0" view="pageBreakPreview" zoomScale="90" zoomScaleNormal="90" zoomScaleSheetLayoutView="90" zoomScalePageLayoutView="0" workbookViewId="0" topLeftCell="A229">
      <selection activeCell="A242" sqref="A242:H242"/>
    </sheetView>
  </sheetViews>
  <sheetFormatPr defaultColWidth="8.88671875" defaultRowHeight="15" outlineLevelRow="1"/>
  <cols>
    <col min="1" max="1" width="6.99609375" style="0" customWidth="1"/>
    <col min="2" max="8" width="13.77734375" style="0" customWidth="1"/>
  </cols>
  <sheetData>
    <row r="1" spans="1:2" ht="15">
      <c r="A1" s="1165" t="e">
        <f>#REF!</f>
        <v>#REF!</v>
      </c>
      <c r="B1" s="1165"/>
    </row>
    <row r="2" spans="1:8" ht="15">
      <c r="A2" s="277" t="e">
        <f>#REF!</f>
        <v>#REF!</v>
      </c>
      <c r="B2" s="277"/>
      <c r="C2" s="415"/>
      <c r="D2" s="415"/>
      <c r="E2" s="415"/>
      <c r="F2" s="415"/>
      <c r="G2" s="415"/>
      <c r="H2" s="415"/>
    </row>
    <row r="4" spans="1:8" s="276" customFormat="1" ht="33" customHeight="1" outlineLevel="1">
      <c r="A4" s="1178" t="e">
        <f>CONCATENATE("Nota nr ",#REF!,": ",#REF!)</f>
        <v>#REF!</v>
      </c>
      <c r="B4" s="1178"/>
      <c r="C4" s="1178"/>
      <c r="D4" s="1178"/>
      <c r="E4" s="1178"/>
      <c r="F4" s="1178"/>
      <c r="G4" s="1178"/>
      <c r="H4" s="1178"/>
    </row>
    <row r="5" spans="1:8" s="276" customFormat="1" ht="15" outlineLevel="1">
      <c r="A5" s="282"/>
      <c r="B5" s="282"/>
      <c r="C5" s="282"/>
      <c r="D5" s="282"/>
      <c r="E5" s="282"/>
      <c r="F5" s="730"/>
      <c r="G5" s="730"/>
      <c r="H5" s="730"/>
    </row>
    <row r="6" spans="1:8" s="276" customFormat="1" ht="19.5" customHeight="1" hidden="1" outlineLevel="1">
      <c r="A6" s="1193"/>
      <c r="B6" s="1193"/>
      <c r="C6" s="1193"/>
      <c r="D6" s="1193"/>
      <c r="E6" s="1193"/>
      <c r="F6" s="1193"/>
      <c r="G6" s="1193"/>
      <c r="H6" s="1193"/>
    </row>
    <row r="7" spans="2:8" s="276" customFormat="1" ht="15" hidden="1" outlineLevel="1">
      <c r="B7" s="1364"/>
      <c r="C7" s="1364"/>
      <c r="D7" s="1364"/>
      <c r="E7" s="1364"/>
      <c r="F7" s="1364"/>
      <c r="G7" s="1364"/>
      <c r="H7" s="1364"/>
    </row>
    <row r="8" spans="1:6" s="286" customFormat="1" ht="15" collapsed="1">
      <c r="A8" s="969" t="s">
        <v>101</v>
      </c>
      <c r="B8" s="970" t="s">
        <v>102</v>
      </c>
      <c r="C8" s="776"/>
      <c r="D8" s="777"/>
      <c r="E8" s="777"/>
      <c r="F8" s="777"/>
    </row>
    <row r="9" spans="1:8" s="286" customFormat="1" ht="45" customHeight="1" outlineLevel="1">
      <c r="A9" s="1178" t="e">
        <f>CONCATENATE("Nota nr ",#REF!,": ",#REF!)</f>
        <v>#REF!</v>
      </c>
      <c r="B9" s="1178"/>
      <c r="C9" s="1178"/>
      <c r="D9" s="1178"/>
      <c r="E9" s="1178"/>
      <c r="F9" s="1178"/>
      <c r="G9" s="1178"/>
      <c r="H9" s="1178"/>
    </row>
    <row r="10" spans="1:8" s="286" customFormat="1" ht="15" outlineLevel="1">
      <c r="A10" s="282"/>
      <c r="B10" s="282"/>
      <c r="C10" s="282"/>
      <c r="D10" s="282"/>
      <c r="E10" s="282"/>
      <c r="F10" s="5"/>
      <c r="G10" s="5"/>
      <c r="H10" s="5"/>
    </row>
    <row r="11" spans="1:5" s="286" customFormat="1" ht="12.75" customHeight="1" outlineLevel="1">
      <c r="A11" s="1365" t="s">
        <v>34</v>
      </c>
      <c r="B11" s="1365"/>
      <c r="C11" s="1365"/>
      <c r="D11" s="1365"/>
      <c r="E11" s="1365"/>
    </row>
    <row r="12" spans="2:6" s="286" customFormat="1" ht="15.75" outlineLevel="1">
      <c r="B12" s="778"/>
      <c r="C12" s="778"/>
      <c r="D12" s="778"/>
      <c r="E12" s="778"/>
      <c r="F12" s="778"/>
    </row>
    <row r="13" spans="1:8" s="286" customFormat="1" ht="18.75" customHeight="1" outlineLevel="1">
      <c r="A13" s="1363" t="s">
        <v>35</v>
      </c>
      <c r="B13" s="1363"/>
      <c r="C13" s="1363"/>
      <c r="D13" s="1363"/>
      <c r="E13" s="1363"/>
      <c r="F13" s="1363"/>
      <c r="G13" s="1363"/>
      <c r="H13" s="1363"/>
    </row>
    <row r="14" spans="2:6" s="286" customFormat="1" ht="15.75" outlineLevel="1">
      <c r="B14" s="778"/>
      <c r="C14" s="778"/>
      <c r="D14" s="778"/>
      <c r="E14" s="778"/>
      <c r="F14" s="778"/>
    </row>
    <row r="15" spans="1:8" s="286" customFormat="1" ht="39" customHeight="1" outlineLevel="1">
      <c r="A15" s="1365" t="s">
        <v>164</v>
      </c>
      <c r="B15" s="1365"/>
      <c r="C15" s="1365"/>
      <c r="D15" s="1365"/>
      <c r="E15" s="1365"/>
      <c r="F15" s="1365"/>
      <c r="G15" s="1365"/>
      <c r="H15" s="1365"/>
    </row>
    <row r="16" spans="2:6" s="286" customFormat="1" ht="15.75" outlineLevel="1">
      <c r="B16" s="778"/>
      <c r="C16" s="778"/>
      <c r="D16" s="778"/>
      <c r="E16" s="778"/>
      <c r="F16" s="778"/>
    </row>
    <row r="17" spans="1:8" s="286" customFormat="1" ht="18.75" customHeight="1" outlineLevel="1">
      <c r="A17" s="1363" t="s">
        <v>35</v>
      </c>
      <c r="B17" s="1363"/>
      <c r="C17" s="1363"/>
      <c r="D17" s="1363"/>
      <c r="E17" s="1363"/>
      <c r="F17" s="1363"/>
      <c r="G17" s="1363"/>
      <c r="H17" s="1363"/>
    </row>
    <row r="18" spans="2:6" s="286" customFormat="1" ht="15.75" outlineLevel="1">
      <c r="B18" s="778"/>
      <c r="C18" s="778"/>
      <c r="D18" s="778"/>
      <c r="E18" s="778"/>
      <c r="F18" s="778"/>
    </row>
    <row r="19" spans="1:8" s="286" customFormat="1" ht="70.5" customHeight="1" outlineLevel="1">
      <c r="A19" s="1365" t="s">
        <v>165</v>
      </c>
      <c r="B19" s="1365"/>
      <c r="C19" s="1365"/>
      <c r="D19" s="1365"/>
      <c r="E19" s="1365"/>
      <c r="F19" s="1365"/>
      <c r="G19" s="1365"/>
      <c r="H19" s="1365"/>
    </row>
    <row r="20" spans="2:6" s="286" customFormat="1" ht="15.75" outlineLevel="1">
      <c r="B20" s="778"/>
      <c r="C20" s="778"/>
      <c r="D20" s="778"/>
      <c r="E20" s="778"/>
      <c r="F20" s="778"/>
    </row>
    <row r="21" spans="1:8" s="286" customFormat="1" ht="23.25" customHeight="1" outlineLevel="1">
      <c r="A21" s="1363" t="s">
        <v>35</v>
      </c>
      <c r="B21" s="1363"/>
      <c r="C21" s="1363"/>
      <c r="D21" s="1363"/>
      <c r="E21" s="1363"/>
      <c r="F21" s="1363"/>
      <c r="G21" s="1363"/>
      <c r="H21" s="1363"/>
    </row>
    <row r="22" spans="2:6" s="276" customFormat="1" ht="15" outlineLevel="1">
      <c r="B22" s="775"/>
      <c r="C22" s="775"/>
      <c r="D22" s="775"/>
      <c r="E22" s="775"/>
      <c r="F22" s="775"/>
    </row>
    <row r="23" spans="1:8" s="276" customFormat="1" ht="35.25" customHeight="1" outlineLevel="1">
      <c r="A23" s="1364" t="s">
        <v>166</v>
      </c>
      <c r="B23" s="1364"/>
      <c r="C23" s="1364"/>
      <c r="D23" s="1364"/>
      <c r="E23" s="1364"/>
      <c r="F23" s="1364"/>
      <c r="G23" s="1364"/>
      <c r="H23" s="1364"/>
    </row>
    <row r="24" spans="2:6" s="276" customFormat="1" ht="15" outlineLevel="1">
      <c r="B24" s="775"/>
      <c r="C24" s="775"/>
      <c r="D24" s="775"/>
      <c r="E24" s="775"/>
      <c r="F24" s="775"/>
    </row>
    <row r="25" spans="1:8" s="276" customFormat="1" ht="21.75" customHeight="1" outlineLevel="1">
      <c r="A25" s="1286" t="s">
        <v>35</v>
      </c>
      <c r="B25" s="1286"/>
      <c r="C25" s="1286"/>
      <c r="D25" s="1286"/>
      <c r="E25" s="1286"/>
      <c r="F25" s="1286"/>
      <c r="G25" s="1286"/>
      <c r="H25" s="1286"/>
    </row>
    <row r="26" spans="2:6" s="276" customFormat="1" ht="5.25" customHeight="1" outlineLevel="1">
      <c r="B26" s="775"/>
      <c r="C26" s="775"/>
      <c r="D26" s="775"/>
      <c r="E26" s="775"/>
      <c r="F26" s="775"/>
    </row>
    <row r="27" spans="1:8" s="276" customFormat="1" ht="40.5" customHeight="1" outlineLevel="1">
      <c r="A27" s="1364" t="s">
        <v>167</v>
      </c>
      <c r="B27" s="1364"/>
      <c r="C27" s="1364"/>
      <c r="D27" s="1364"/>
      <c r="E27" s="1364"/>
      <c r="F27" s="1364"/>
      <c r="G27" s="1364"/>
      <c r="H27" s="1364"/>
    </row>
    <row r="28" spans="2:6" s="276" customFormat="1" ht="15" outlineLevel="1">
      <c r="B28" s="775"/>
      <c r="C28" s="775"/>
      <c r="D28" s="775"/>
      <c r="E28" s="775"/>
      <c r="F28" s="775"/>
    </row>
    <row r="29" spans="1:8" s="276" customFormat="1" ht="19.5" customHeight="1" outlineLevel="1">
      <c r="A29" s="1286" t="s">
        <v>35</v>
      </c>
      <c r="B29" s="1286"/>
      <c r="C29" s="1286"/>
      <c r="D29" s="1286"/>
      <c r="E29" s="1286"/>
      <c r="F29" s="1286"/>
      <c r="G29" s="1286"/>
      <c r="H29" s="1286"/>
    </row>
    <row r="30" spans="2:6" s="276" customFormat="1" ht="15" outlineLevel="1">
      <c r="B30" s="775"/>
      <c r="C30" s="775"/>
      <c r="D30" s="775"/>
      <c r="E30" s="775"/>
      <c r="F30" s="775"/>
    </row>
    <row r="31" s="276" customFormat="1" ht="12.75"/>
    <row r="32" spans="1:8" s="276" customFormat="1" ht="15" outlineLevel="1">
      <c r="A32" s="1257" t="e">
        <f>CONCATENATE("Nota nr ",#REF!,": ",#REF!)</f>
        <v>#REF!</v>
      </c>
      <c r="B32" s="1257"/>
      <c r="C32" s="1257"/>
      <c r="D32" s="1257"/>
      <c r="E32" s="1257"/>
      <c r="F32" s="1257"/>
      <c r="G32" s="1257"/>
      <c r="H32" s="1257"/>
    </row>
    <row r="33" spans="1:5" s="276" customFormat="1" ht="15" outlineLevel="1">
      <c r="A33" s="282"/>
      <c r="B33" s="282"/>
      <c r="C33" s="282"/>
      <c r="D33" s="282"/>
      <c r="E33" s="282"/>
    </row>
    <row r="34" spans="1:8" s="276" customFormat="1" ht="24.75" customHeight="1" outlineLevel="1">
      <c r="A34" s="1366" t="s">
        <v>168</v>
      </c>
      <c r="B34" s="1366"/>
      <c r="C34" s="1366"/>
      <c r="D34" s="1366"/>
      <c r="E34" s="1366"/>
      <c r="F34" s="1366"/>
      <c r="G34" s="626" t="e">
        <f>CONCATENATE(#REF!," ","r."," - ",#REF!," ","r.")</f>
        <v>#REF!</v>
      </c>
      <c r="H34" s="627" t="e">
        <f>CONCATENATE(#REF!," ","r."," - ",#REF!," ","r.")</f>
        <v>#REF!</v>
      </c>
    </row>
    <row r="35" spans="1:8" s="276" customFormat="1" ht="12.75" customHeight="1" outlineLevel="1">
      <c r="A35" s="779">
        <v>1</v>
      </c>
      <c r="B35" s="1367" t="s">
        <v>169</v>
      </c>
      <c r="C35" s="1367"/>
      <c r="D35" s="1367"/>
      <c r="E35" s="1367"/>
      <c r="F35" s="1367"/>
      <c r="G35" s="582">
        <v>0</v>
      </c>
      <c r="H35" s="780">
        <v>0</v>
      </c>
    </row>
    <row r="36" spans="1:8" s="276" customFormat="1" ht="12.75" customHeight="1" outlineLevel="1">
      <c r="A36" s="781">
        <v>2</v>
      </c>
      <c r="B36" s="1368" t="s">
        <v>170</v>
      </c>
      <c r="C36" s="1368"/>
      <c r="D36" s="1368"/>
      <c r="E36" s="1368"/>
      <c r="F36" s="1368"/>
      <c r="G36" s="585">
        <v>5</v>
      </c>
      <c r="H36" s="595">
        <v>5</v>
      </c>
    </row>
    <row r="37" spans="1:8" s="276" customFormat="1" ht="12.75" customHeight="1" outlineLevel="1">
      <c r="A37" s="1369" t="s">
        <v>899</v>
      </c>
      <c r="B37" s="1369"/>
      <c r="C37" s="1369"/>
      <c r="D37" s="1369"/>
      <c r="E37" s="1369"/>
      <c r="F37" s="1369"/>
      <c r="G37" s="588">
        <f>G35+G36</f>
        <v>5</v>
      </c>
      <c r="H37" s="782">
        <f>H35+H36</f>
        <v>5</v>
      </c>
    </row>
    <row r="38" spans="1:5" s="276" customFormat="1" ht="15.75" outlineLevel="1">
      <c r="A38" s="1372"/>
      <c r="B38" s="1372"/>
      <c r="C38" s="1372"/>
      <c r="D38" s="1372"/>
      <c r="E38" s="783"/>
    </row>
    <row r="39" spans="1:8" s="276" customFormat="1" ht="49.5" customHeight="1" outlineLevel="1">
      <c r="A39" s="1178" t="e">
        <f>CONCATENATE("Nota nr ",#REF!,": ",#REF!)</f>
        <v>#REF!</v>
      </c>
      <c r="B39" s="1178"/>
      <c r="C39" s="1178"/>
      <c r="D39" s="1178"/>
      <c r="E39" s="1178"/>
      <c r="F39" s="1178"/>
      <c r="G39" s="1178"/>
      <c r="H39" s="1178"/>
    </row>
    <row r="40" spans="1:8" s="276" customFormat="1" ht="15" outlineLevel="1">
      <c r="A40" s="282"/>
      <c r="B40" s="282"/>
      <c r="C40" s="282"/>
      <c r="D40" s="282"/>
      <c r="E40" s="282"/>
      <c r="F40" s="730"/>
      <c r="G40" s="730"/>
      <c r="H40" s="730"/>
    </row>
    <row r="41" spans="1:8" s="276" customFormat="1" ht="27.75" customHeight="1" outlineLevel="1">
      <c r="A41" s="1366" t="s">
        <v>651</v>
      </c>
      <c r="B41" s="1366"/>
      <c r="C41" s="1366"/>
      <c r="D41" s="1366"/>
      <c r="E41" s="1366"/>
      <c r="F41" s="1366"/>
      <c r="G41" s="626" t="e">
        <f>CONCATENATE(#REF!," ","r."," - ",#REF!," ","r.")</f>
        <v>#REF!</v>
      </c>
      <c r="H41" s="627" t="e">
        <f>CONCATENATE(#REF!," ","r."," - ",#REF!," ","r.")</f>
        <v>#REF!</v>
      </c>
    </row>
    <row r="42" spans="1:8" s="276" customFormat="1" ht="12.75" customHeight="1" outlineLevel="1">
      <c r="A42" s="784">
        <v>1</v>
      </c>
      <c r="B42" s="1367" t="s">
        <v>171</v>
      </c>
      <c r="C42" s="1367"/>
      <c r="D42" s="1367"/>
      <c r="E42" s="1367"/>
      <c r="F42" s="1367"/>
      <c r="G42" s="582">
        <v>48000</v>
      </c>
      <c r="H42" s="785">
        <v>48000</v>
      </c>
    </row>
    <row r="43" spans="1:8" s="276" customFormat="1" ht="12.75" customHeight="1" outlineLevel="1">
      <c r="A43" s="526">
        <v>2</v>
      </c>
      <c r="B43" s="1368" t="s">
        <v>172</v>
      </c>
      <c r="C43" s="1368"/>
      <c r="D43" s="1368"/>
      <c r="E43" s="1368"/>
      <c r="F43" s="1368"/>
      <c r="G43" s="585">
        <v>0</v>
      </c>
      <c r="H43" s="527">
        <v>0</v>
      </c>
    </row>
    <row r="44" spans="1:8" s="276" customFormat="1" ht="12.75" customHeight="1" outlineLevel="1">
      <c r="A44" s="526">
        <v>3</v>
      </c>
      <c r="B44" s="1368" t="s">
        <v>173</v>
      </c>
      <c r="C44" s="1368"/>
      <c r="D44" s="1368"/>
      <c r="E44" s="1368"/>
      <c r="F44" s="1368"/>
      <c r="G44" s="585">
        <v>24000</v>
      </c>
      <c r="H44" s="527">
        <v>184071.04</v>
      </c>
    </row>
    <row r="45" spans="1:8" s="276" customFormat="1" ht="15.75" customHeight="1" outlineLevel="1">
      <c r="A45" s="1369" t="s">
        <v>899</v>
      </c>
      <c r="B45" s="1369"/>
      <c r="C45" s="1369"/>
      <c r="D45" s="1369"/>
      <c r="E45" s="1369"/>
      <c r="F45" s="1369"/>
      <c r="G45" s="588">
        <f>G42+G44</f>
        <v>72000</v>
      </c>
      <c r="H45" s="529">
        <f>SUM(H42:H44)</f>
        <v>232071.04</v>
      </c>
    </row>
    <row r="46" spans="1:5" s="276" customFormat="1" ht="15">
      <c r="A46" s="281"/>
      <c r="B46" s="281"/>
      <c r="C46" s="281"/>
      <c r="D46" s="281"/>
      <c r="E46" s="281"/>
    </row>
    <row r="47" spans="1:5" s="276" customFormat="1" ht="12.75" outlineLevel="1">
      <c r="A47" s="783"/>
      <c r="B47" s="783"/>
      <c r="C47" s="783"/>
      <c r="D47" s="783"/>
      <c r="E47" s="783"/>
    </row>
    <row r="48" spans="1:8" s="276" customFormat="1" ht="46.5" customHeight="1" outlineLevel="1">
      <c r="A48" s="1178" t="e">
        <f>CONCATENATE("Nota nr ",#REF!,": ",#REF!)</f>
        <v>#REF!</v>
      </c>
      <c r="B48" s="1178"/>
      <c r="C48" s="1178"/>
      <c r="D48" s="1178"/>
      <c r="E48" s="1178"/>
      <c r="F48" s="1178"/>
      <c r="G48" s="1178"/>
      <c r="H48" s="1178"/>
    </row>
    <row r="49" spans="1:8" s="276" customFormat="1" ht="15" outlineLevel="1">
      <c r="A49" s="282"/>
      <c r="B49" s="282"/>
      <c r="C49" s="282"/>
      <c r="D49" s="282"/>
      <c r="E49" s="282"/>
      <c r="F49" s="730"/>
      <c r="G49" s="730"/>
      <c r="H49" s="786"/>
    </row>
    <row r="50" spans="1:8" s="276" customFormat="1" ht="25.5" customHeight="1" outlineLevel="1">
      <c r="A50" s="1373" t="s">
        <v>651</v>
      </c>
      <c r="B50" s="1373"/>
      <c r="C50" s="1373"/>
      <c r="D50" s="1373"/>
      <c r="E50" s="1373"/>
      <c r="F50" s="1373"/>
      <c r="G50" s="686" t="e">
        <f>CONCATENATE(#REF!," ","r."," - ",#REF!," ","r.")</f>
        <v>#REF!</v>
      </c>
      <c r="H50" s="687" t="e">
        <f>CONCATENATE(#REF!," ","r."," - ",#REF!," ","r.")</f>
        <v>#REF!</v>
      </c>
    </row>
    <row r="51" spans="1:8" s="276" customFormat="1" ht="12.75" customHeight="1" outlineLevel="1">
      <c r="A51" s="1371" t="s">
        <v>355</v>
      </c>
      <c r="B51" s="1371"/>
      <c r="C51" s="1371"/>
      <c r="D51" s="1371"/>
      <c r="E51" s="1371"/>
      <c r="F51" s="1371"/>
      <c r="G51" s="593">
        <f>SUM(G52:G54)</f>
        <v>0</v>
      </c>
      <c r="H51" s="594">
        <f>SUM(H52:H54)</f>
        <v>0</v>
      </c>
    </row>
    <row r="52" spans="1:8" s="276" customFormat="1" ht="12.75" customHeight="1" outlineLevel="1">
      <c r="A52" s="787"/>
      <c r="B52" s="1368" t="s">
        <v>174</v>
      </c>
      <c r="C52" s="1368"/>
      <c r="D52" s="1368"/>
      <c r="E52" s="1368"/>
      <c r="F52" s="1368"/>
      <c r="G52" s="585"/>
      <c r="H52" s="595"/>
    </row>
    <row r="53" spans="1:8" s="276" customFormat="1" ht="12.75" customHeight="1" outlineLevel="1">
      <c r="A53" s="787"/>
      <c r="B53" s="1368" t="s">
        <v>175</v>
      </c>
      <c r="C53" s="1368"/>
      <c r="D53" s="1368"/>
      <c r="E53" s="1368"/>
      <c r="F53" s="1368"/>
      <c r="G53" s="507"/>
      <c r="H53" s="595"/>
    </row>
    <row r="54" spans="1:8" s="276" customFormat="1" ht="19.5" customHeight="1" outlineLevel="1">
      <c r="A54" s="788"/>
      <c r="B54" s="1370" t="s">
        <v>176</v>
      </c>
      <c r="C54" s="1370"/>
      <c r="D54" s="1370"/>
      <c r="E54" s="1370"/>
      <c r="F54" s="1370"/>
      <c r="G54" s="789"/>
      <c r="H54" s="790"/>
    </row>
    <row r="55" spans="1:8" s="276" customFormat="1" ht="19.5" customHeight="1" outlineLevel="1">
      <c r="A55" s="1371" t="s">
        <v>177</v>
      </c>
      <c r="B55" s="1371"/>
      <c r="C55" s="1371"/>
      <c r="D55" s="1371"/>
      <c r="E55" s="1371"/>
      <c r="F55" s="1371"/>
      <c r="G55" s="770">
        <f>SUM(G56:G58)</f>
        <v>0</v>
      </c>
      <c r="H55" s="594">
        <f>SUM(H56:H58)</f>
        <v>0</v>
      </c>
    </row>
    <row r="56" spans="1:8" s="276" customFormat="1" ht="19.5" customHeight="1" outlineLevel="1">
      <c r="A56" s="787"/>
      <c r="B56" s="1368" t="s">
        <v>174</v>
      </c>
      <c r="C56" s="1368"/>
      <c r="D56" s="1368"/>
      <c r="E56" s="1368"/>
      <c r="F56" s="1368"/>
      <c r="G56" s="507"/>
      <c r="H56" s="595"/>
    </row>
    <row r="57" spans="1:8" s="276" customFormat="1" ht="19.5" customHeight="1" outlineLevel="1">
      <c r="A57" s="787"/>
      <c r="B57" s="1368" t="s">
        <v>175</v>
      </c>
      <c r="C57" s="1368"/>
      <c r="D57" s="1368"/>
      <c r="E57" s="1368"/>
      <c r="F57" s="1368"/>
      <c r="G57" s="507"/>
      <c r="H57" s="595"/>
    </row>
    <row r="58" spans="1:8" s="276" customFormat="1" ht="19.5" customHeight="1" outlineLevel="1">
      <c r="A58" s="791"/>
      <c r="B58" s="1376" t="s">
        <v>176</v>
      </c>
      <c r="C58" s="1376"/>
      <c r="D58" s="1376"/>
      <c r="E58" s="1376"/>
      <c r="F58" s="1376"/>
      <c r="G58" s="399"/>
      <c r="H58" s="597"/>
    </row>
    <row r="59" spans="1:8" s="276" customFormat="1" ht="12.75" customHeight="1" outlineLevel="1">
      <c r="A59" s="1377" t="s">
        <v>899</v>
      </c>
      <c r="B59" s="1377"/>
      <c r="C59" s="1377"/>
      <c r="D59" s="1377"/>
      <c r="E59" s="1377"/>
      <c r="F59" s="1377"/>
      <c r="G59" s="792">
        <f>G51+G55</f>
        <v>0</v>
      </c>
      <c r="H59" s="793">
        <f>H51+H55</f>
        <v>0</v>
      </c>
    </row>
    <row r="60" spans="1:5" s="276" customFormat="1" ht="12.75" outlineLevel="1">
      <c r="A60" s="1378"/>
      <c r="B60" s="1378"/>
      <c r="C60" s="1378"/>
      <c r="D60" s="1378"/>
      <c r="E60" s="783"/>
    </row>
    <row r="61" spans="1:8" s="794" customFormat="1" ht="27.75" customHeight="1" outlineLevel="1">
      <c r="A61" s="1380" t="s">
        <v>119</v>
      </c>
      <c r="B61" s="1380"/>
      <c r="C61" s="1380"/>
      <c r="D61" s="1380"/>
      <c r="E61" s="1380"/>
      <c r="F61" s="1380"/>
      <c r="G61" s="1380"/>
      <c r="H61" s="1380"/>
    </row>
    <row r="62" s="975" customFormat="1" ht="1.5" customHeight="1" outlineLevel="1"/>
    <row r="63" spans="1:5" s="276" customFormat="1" ht="12.75" outlineLevel="1">
      <c r="A63" s="795"/>
      <c r="B63" s="796"/>
      <c r="C63" s="796"/>
      <c r="D63" s="796"/>
      <c r="E63" s="796"/>
    </row>
    <row r="64" spans="1:8" s="276" customFormat="1" ht="1.5" customHeight="1" outlineLevel="1">
      <c r="A64" s="1379"/>
      <c r="B64" s="1379"/>
      <c r="C64" s="1379"/>
      <c r="D64" s="1379"/>
      <c r="E64" s="1379"/>
      <c r="F64" s="1379"/>
      <c r="G64" s="1379"/>
      <c r="H64" s="1379"/>
    </row>
    <row r="65" spans="1:8" s="276" customFormat="1" ht="1.5" customHeight="1" outlineLevel="1">
      <c r="A65" s="684"/>
      <c r="B65" s="684"/>
      <c r="C65" s="684"/>
      <c r="D65" s="684"/>
      <c r="E65" s="684"/>
      <c r="F65" s="684"/>
      <c r="G65" s="684"/>
      <c r="H65" s="684"/>
    </row>
    <row r="66" spans="1:5" s="276" customFormat="1" ht="12.75" hidden="1">
      <c r="A66" s="794"/>
      <c r="B66" s="567"/>
      <c r="C66" s="567"/>
      <c r="D66" s="567"/>
      <c r="E66" s="567"/>
    </row>
    <row r="67" spans="1:8" s="276" customFormat="1" ht="35.25" customHeight="1" outlineLevel="1">
      <c r="A67" s="1178" t="e">
        <f>CONCATENATE("Nota nr ",#REF!,": ",#REF!)</f>
        <v>#REF!</v>
      </c>
      <c r="B67" s="1178"/>
      <c r="C67" s="1178"/>
      <c r="D67" s="1178"/>
      <c r="E67" s="1178"/>
      <c r="F67" s="1178"/>
      <c r="G67" s="1178"/>
      <c r="H67" s="1178"/>
    </row>
    <row r="68" spans="1:8" s="276" customFormat="1" ht="15.75" outlineLevel="1" thickBot="1">
      <c r="A68" s="282"/>
      <c r="B68" s="282"/>
      <c r="C68" s="282"/>
      <c r="D68" s="282"/>
      <c r="E68" s="282"/>
      <c r="F68" s="730"/>
      <c r="G68" s="730"/>
      <c r="H68" s="730"/>
    </row>
    <row r="69" spans="1:8" s="276" customFormat="1" ht="51.75" customHeight="1" outlineLevel="1">
      <c r="A69" s="1381" t="s">
        <v>651</v>
      </c>
      <c r="B69" s="1381"/>
      <c r="C69" s="1381"/>
      <c r="D69" s="1381"/>
      <c r="E69" s="1381"/>
      <c r="F69" s="1381"/>
      <c r="G69" s="626" t="e">
        <f>CONCATENATE(#REF!," ","r."," - ",#REF!," ","r.")</f>
        <v>#REF!</v>
      </c>
      <c r="H69" s="627" t="e">
        <f>CONCATENATE(#REF!," ","r."," - ",#REF!," ","r.")</f>
        <v>#REF!</v>
      </c>
    </row>
    <row r="70" spans="1:8" s="276" customFormat="1" ht="12.75" customHeight="1" outlineLevel="1">
      <c r="A70" s="797">
        <v>1</v>
      </c>
      <c r="B70" s="1382" t="s">
        <v>178</v>
      </c>
      <c r="C70" s="1382"/>
      <c r="D70" s="1382"/>
      <c r="E70" s="1382"/>
      <c r="F70" s="1382"/>
      <c r="G70" s="773">
        <v>5166</v>
      </c>
      <c r="H70" s="774">
        <v>6000</v>
      </c>
    </row>
    <row r="71" spans="1:8" s="276" customFormat="1" ht="15" customHeight="1" outlineLevel="1">
      <c r="A71" s="798">
        <v>2</v>
      </c>
      <c r="B71" s="1374" t="s">
        <v>179</v>
      </c>
      <c r="C71" s="1374"/>
      <c r="D71" s="1374"/>
      <c r="E71" s="1374"/>
      <c r="F71" s="1374"/>
      <c r="G71" s="539"/>
      <c r="H71" s="765">
        <v>3500</v>
      </c>
    </row>
    <row r="72" spans="1:8" s="276" customFormat="1" ht="15" customHeight="1" outlineLevel="1">
      <c r="A72" s="798">
        <v>3</v>
      </c>
      <c r="B72" s="1374" t="s">
        <v>180</v>
      </c>
      <c r="C72" s="1374"/>
      <c r="D72" s="1374"/>
      <c r="E72" s="1374"/>
      <c r="F72" s="1374"/>
      <c r="G72" s="539"/>
      <c r="H72" s="765"/>
    </row>
    <row r="73" spans="1:8" s="276" customFormat="1" ht="12.75" customHeight="1" outlineLevel="1">
      <c r="A73" s="798">
        <v>4</v>
      </c>
      <c r="B73" s="1374" t="s">
        <v>181</v>
      </c>
      <c r="C73" s="1374"/>
      <c r="D73" s="1374"/>
      <c r="E73" s="1374"/>
      <c r="F73" s="1374"/>
      <c r="G73" s="539">
        <v>7749</v>
      </c>
      <c r="H73" s="765">
        <v>3650</v>
      </c>
    </row>
    <row r="74" spans="1:8" s="276" customFormat="1" ht="12.75" customHeight="1" outlineLevel="1">
      <c r="A74" s="1375" t="s">
        <v>899</v>
      </c>
      <c r="B74" s="1375"/>
      <c r="C74" s="1375"/>
      <c r="D74" s="1375"/>
      <c r="E74" s="1375"/>
      <c r="F74" s="1375"/>
      <c r="G74" s="347">
        <f>G70+G71+G72+G73</f>
        <v>12915</v>
      </c>
      <c r="H74" s="353">
        <f>H70+H71+H72+H73</f>
        <v>13150</v>
      </c>
    </row>
    <row r="75" spans="1:5" s="276" customFormat="1" ht="15" outlineLevel="1">
      <c r="A75" s="799"/>
      <c r="B75" s="799"/>
      <c r="C75" s="799"/>
      <c r="D75" s="799"/>
      <c r="E75" s="799"/>
    </row>
    <row r="76" s="276" customFormat="1" ht="12.75"/>
    <row r="77" s="276" customFormat="1" ht="12.75"/>
    <row r="78" spans="1:8" s="276" customFormat="1" ht="31.5" customHeight="1" hidden="1" outlineLevel="1">
      <c r="A78" s="1178" t="e">
        <f>CONCATENATE("Nota nr ",#REF!,": ",#REF!)</f>
        <v>#REF!</v>
      </c>
      <c r="B78" s="1178"/>
      <c r="C78" s="1178"/>
      <c r="D78" s="1178"/>
      <c r="E78" s="1178"/>
      <c r="F78" s="1178"/>
      <c r="G78" s="1178"/>
      <c r="H78" s="1178"/>
    </row>
    <row r="79" spans="1:8" s="276" customFormat="1" ht="30" hidden="1" outlineLevel="1">
      <c r="A79" s="282"/>
      <c r="B79" s="282"/>
      <c r="C79" s="282"/>
      <c r="D79" s="282"/>
      <c r="E79" s="282"/>
      <c r="F79" s="730"/>
      <c r="G79" s="730"/>
      <c r="H79" s="800" t="s">
        <v>35</v>
      </c>
    </row>
    <row r="80" spans="1:8" s="276" customFormat="1" ht="27" customHeight="1" hidden="1" outlineLevel="1">
      <c r="A80" s="1366" t="s">
        <v>651</v>
      </c>
      <c r="B80" s="1366"/>
      <c r="C80" s="1366"/>
      <c r="D80" s="1366"/>
      <c r="E80" s="1366"/>
      <c r="F80" s="1366"/>
      <c r="G80" s="801" t="s">
        <v>182</v>
      </c>
      <c r="H80" s="802" t="s">
        <v>183</v>
      </c>
    </row>
    <row r="81" spans="1:8" s="276" customFormat="1" ht="15" customHeight="1" hidden="1" outlineLevel="1">
      <c r="A81" s="784">
        <v>1</v>
      </c>
      <c r="B81" s="1385"/>
      <c r="C81" s="1385"/>
      <c r="D81" s="1385"/>
      <c r="E81" s="1385"/>
      <c r="F81" s="1385"/>
      <c r="G81" s="582"/>
      <c r="H81" s="780"/>
    </row>
    <row r="82" spans="1:8" s="276" customFormat="1" ht="12.75" hidden="1" outlineLevel="1">
      <c r="A82" s="526">
        <v>2</v>
      </c>
      <c r="B82" s="1383"/>
      <c r="C82" s="1383"/>
      <c r="D82" s="1383"/>
      <c r="E82" s="1383"/>
      <c r="F82" s="1383"/>
      <c r="G82" s="585"/>
      <c r="H82" s="595"/>
    </row>
    <row r="83" spans="1:8" s="276" customFormat="1" ht="12.75" hidden="1" outlineLevel="1">
      <c r="A83" s="526">
        <v>3</v>
      </c>
      <c r="B83" s="1383"/>
      <c r="C83" s="1383"/>
      <c r="D83" s="1383"/>
      <c r="E83" s="1383"/>
      <c r="F83" s="1383"/>
      <c r="G83" s="585"/>
      <c r="H83" s="595"/>
    </row>
    <row r="84" spans="1:8" s="276" customFormat="1" ht="12.75" hidden="1" outlineLevel="1">
      <c r="A84" s="526">
        <v>4</v>
      </c>
      <c r="B84" s="1383"/>
      <c r="C84" s="1383"/>
      <c r="D84" s="1383"/>
      <c r="E84" s="1383"/>
      <c r="F84" s="1383"/>
      <c r="G84" s="585"/>
      <c r="H84" s="595"/>
    </row>
    <row r="85" spans="1:8" s="276" customFormat="1" ht="12.75" hidden="1" outlineLevel="1">
      <c r="A85" s="526">
        <v>5</v>
      </c>
      <c r="B85" s="1383"/>
      <c r="C85" s="1383"/>
      <c r="D85" s="1383"/>
      <c r="E85" s="1383"/>
      <c r="F85" s="1383"/>
      <c r="G85" s="585"/>
      <c r="H85" s="595"/>
    </row>
    <row r="86" spans="1:8" s="276" customFormat="1" ht="12.75" hidden="1" outlineLevel="1">
      <c r="A86" s="526">
        <v>6</v>
      </c>
      <c r="B86" s="1383"/>
      <c r="C86" s="1383"/>
      <c r="D86" s="1383"/>
      <c r="E86" s="1383"/>
      <c r="F86" s="1383"/>
      <c r="G86" s="585"/>
      <c r="H86" s="595"/>
    </row>
    <row r="87" spans="1:8" s="276" customFormat="1" ht="12.75" hidden="1" outlineLevel="1">
      <c r="A87" s="526">
        <v>7</v>
      </c>
      <c r="B87" s="1383"/>
      <c r="C87" s="1383"/>
      <c r="D87" s="1383"/>
      <c r="E87" s="1383"/>
      <c r="F87" s="1383"/>
      <c r="G87" s="585"/>
      <c r="H87" s="595"/>
    </row>
    <row r="88" spans="1:8" s="276" customFormat="1" ht="12.75" hidden="1" outlineLevel="1">
      <c r="A88" s="526">
        <v>8</v>
      </c>
      <c r="B88" s="1383"/>
      <c r="C88" s="1383"/>
      <c r="D88" s="1383"/>
      <c r="E88" s="1383"/>
      <c r="F88" s="1383"/>
      <c r="G88" s="585"/>
      <c r="H88" s="595"/>
    </row>
    <row r="89" spans="1:8" s="276" customFormat="1" ht="12.75" hidden="1" outlineLevel="1">
      <c r="A89" s="526">
        <v>9</v>
      </c>
      <c r="B89" s="1383"/>
      <c r="C89" s="1383"/>
      <c r="D89" s="1383"/>
      <c r="E89" s="1383"/>
      <c r="F89" s="1383"/>
      <c r="G89" s="585"/>
      <c r="H89" s="595"/>
    </row>
    <row r="90" spans="1:8" s="276" customFormat="1" ht="12.75" hidden="1" outlineLevel="1">
      <c r="A90" s="803">
        <v>10</v>
      </c>
      <c r="B90" s="1384"/>
      <c r="C90" s="1384"/>
      <c r="D90" s="1384"/>
      <c r="E90" s="1384"/>
      <c r="F90" s="1384"/>
      <c r="G90" s="596"/>
      <c r="H90" s="597"/>
    </row>
    <row r="91" spans="1:6" s="276" customFormat="1" ht="15" hidden="1" outlineLevel="1">
      <c r="A91" s="804"/>
      <c r="B91" s="805"/>
      <c r="C91" s="712"/>
      <c r="D91" s="712"/>
      <c r="E91" s="736"/>
      <c r="F91" s="736"/>
    </row>
    <row r="92" spans="1:6" s="276" customFormat="1" ht="12.75" collapsed="1">
      <c r="A92" s="806"/>
      <c r="B92" s="806"/>
      <c r="C92" s="806"/>
      <c r="D92" s="807"/>
      <c r="E92" s="807"/>
      <c r="F92" s="807"/>
    </row>
    <row r="93" spans="1:8" s="276" customFormat="1" ht="31.5" customHeight="1" hidden="1" outlineLevel="1">
      <c r="A93" s="1178" t="e">
        <f>CONCATENATE("Nota nr ",#REF!,": ",#REF!)</f>
        <v>#REF!</v>
      </c>
      <c r="B93" s="1178"/>
      <c r="C93" s="1178"/>
      <c r="D93" s="1178"/>
      <c r="E93" s="1178"/>
      <c r="F93" s="1178"/>
      <c r="G93" s="1178"/>
      <c r="H93" s="1178"/>
    </row>
    <row r="94" spans="1:6" s="276" customFormat="1" ht="15" hidden="1" outlineLevel="1">
      <c r="A94" s="282"/>
      <c r="B94" s="282"/>
      <c r="C94" s="282"/>
      <c r="D94" s="282"/>
      <c r="E94" s="282"/>
      <c r="F94" s="282"/>
    </row>
    <row r="95" spans="1:8" s="276" customFormat="1" ht="32.25" customHeight="1" hidden="1" outlineLevel="1">
      <c r="A95" s="1366" t="s">
        <v>651</v>
      </c>
      <c r="B95" s="1366"/>
      <c r="C95" s="1366"/>
      <c r="D95" s="1366"/>
      <c r="E95" s="1366"/>
      <c r="F95" s="1366"/>
      <c r="G95" s="801" t="s">
        <v>182</v>
      </c>
      <c r="H95" s="802" t="s">
        <v>183</v>
      </c>
    </row>
    <row r="96" spans="1:8" s="276" customFormat="1" ht="15" customHeight="1" hidden="1" outlineLevel="1">
      <c r="A96" s="784">
        <v>1</v>
      </c>
      <c r="B96" s="1385"/>
      <c r="C96" s="1385"/>
      <c r="D96" s="1385"/>
      <c r="E96" s="1385"/>
      <c r="F96" s="1385"/>
      <c r="G96" s="582"/>
      <c r="H96" s="780"/>
    </row>
    <row r="97" spans="1:8" s="276" customFormat="1" ht="12.75" hidden="1" outlineLevel="1">
      <c r="A97" s="526">
        <v>2</v>
      </c>
      <c r="B97" s="1383"/>
      <c r="C97" s="1383"/>
      <c r="D97" s="1383"/>
      <c r="E97" s="1383"/>
      <c r="F97" s="1383"/>
      <c r="G97" s="585"/>
      <c r="H97" s="595"/>
    </row>
    <row r="98" spans="1:8" s="276" customFormat="1" ht="12.75" hidden="1" outlineLevel="1">
      <c r="A98" s="526">
        <v>3</v>
      </c>
      <c r="B98" s="1383"/>
      <c r="C98" s="1383"/>
      <c r="D98" s="1383"/>
      <c r="E98" s="1383"/>
      <c r="F98" s="1383"/>
      <c r="G98" s="585"/>
      <c r="H98" s="595"/>
    </row>
    <row r="99" spans="1:8" s="276" customFormat="1" ht="12.75" hidden="1" outlineLevel="1">
      <c r="A99" s="526">
        <v>4</v>
      </c>
      <c r="B99" s="1383"/>
      <c r="C99" s="1383"/>
      <c r="D99" s="1383"/>
      <c r="E99" s="1383"/>
      <c r="F99" s="1383"/>
      <c r="G99" s="585"/>
      <c r="H99" s="595"/>
    </row>
    <row r="100" spans="1:8" s="276" customFormat="1" ht="12.75" hidden="1" outlineLevel="1">
      <c r="A100" s="526">
        <v>5</v>
      </c>
      <c r="B100" s="1383"/>
      <c r="C100" s="1383"/>
      <c r="D100" s="1383"/>
      <c r="E100" s="1383"/>
      <c r="F100" s="1383"/>
      <c r="G100" s="585"/>
      <c r="H100" s="595"/>
    </row>
    <row r="101" spans="1:8" s="276" customFormat="1" ht="12.75" hidden="1" outlineLevel="1">
      <c r="A101" s="526">
        <v>6</v>
      </c>
      <c r="B101" s="1383"/>
      <c r="C101" s="1383"/>
      <c r="D101" s="1383"/>
      <c r="E101" s="1383"/>
      <c r="F101" s="1383"/>
      <c r="G101" s="585"/>
      <c r="H101" s="595"/>
    </row>
    <row r="102" spans="1:8" s="276" customFormat="1" ht="12.75" hidden="1" outlineLevel="1">
      <c r="A102" s="526">
        <v>7</v>
      </c>
      <c r="B102" s="1383"/>
      <c r="C102" s="1383"/>
      <c r="D102" s="1383"/>
      <c r="E102" s="1383"/>
      <c r="F102" s="1383"/>
      <c r="G102" s="585"/>
      <c r="H102" s="595"/>
    </row>
    <row r="103" spans="1:8" s="276" customFormat="1" ht="12.75" hidden="1" outlineLevel="1">
      <c r="A103" s="526">
        <v>8</v>
      </c>
      <c r="B103" s="1383"/>
      <c r="C103" s="1383"/>
      <c r="D103" s="1383"/>
      <c r="E103" s="1383"/>
      <c r="F103" s="1383"/>
      <c r="G103" s="585"/>
      <c r="H103" s="595"/>
    </row>
    <row r="104" spans="1:8" s="276" customFormat="1" ht="12.75" hidden="1" outlineLevel="1">
      <c r="A104" s="526">
        <v>9</v>
      </c>
      <c r="B104" s="1383"/>
      <c r="C104" s="1383"/>
      <c r="D104" s="1383"/>
      <c r="E104" s="1383"/>
      <c r="F104" s="1383"/>
      <c r="G104" s="585"/>
      <c r="H104" s="595"/>
    </row>
    <row r="105" spans="1:8" s="276" customFormat="1" ht="12.75" hidden="1" outlineLevel="1">
      <c r="A105" s="803">
        <v>10</v>
      </c>
      <c r="B105" s="1384"/>
      <c r="C105" s="1384"/>
      <c r="D105" s="1384"/>
      <c r="E105" s="1384"/>
      <c r="F105" s="1384"/>
      <c r="G105" s="596"/>
      <c r="H105" s="597"/>
    </row>
    <row r="106" spans="1:6" s="276" customFormat="1" ht="15" hidden="1" outlineLevel="1">
      <c r="A106" s="804"/>
      <c r="B106" s="805"/>
      <c r="C106" s="712"/>
      <c r="D106" s="712"/>
      <c r="E106" s="736"/>
      <c r="F106" s="736"/>
    </row>
    <row r="107" spans="1:6" s="276" customFormat="1" ht="15" collapsed="1">
      <c r="A107" s="799"/>
      <c r="B107" s="799"/>
      <c r="C107" s="799"/>
      <c r="D107" s="799"/>
      <c r="E107" s="799"/>
      <c r="F107" s="799"/>
    </row>
    <row r="108" spans="1:8" s="276" customFormat="1" ht="60.75" customHeight="1" hidden="1" outlineLevel="1">
      <c r="A108" s="1386" t="e">
        <f>CONCATENATE("Nota nr ",#REF!,": ",#REF!)</f>
        <v>#REF!</v>
      </c>
      <c r="B108" s="1386"/>
      <c r="C108" s="1386"/>
      <c r="D108" s="1386"/>
      <c r="E108" s="1386"/>
      <c r="F108" s="1386"/>
      <c r="G108" s="1386"/>
      <c r="H108" s="1386"/>
    </row>
    <row r="109" spans="1:8" s="276" customFormat="1" ht="15" hidden="1" outlineLevel="1">
      <c r="A109" s="808"/>
      <c r="B109" s="808"/>
      <c r="C109" s="808"/>
      <c r="D109" s="808"/>
      <c r="E109" s="808"/>
      <c r="F109" s="282"/>
      <c r="H109" s="577" t="s">
        <v>184</v>
      </c>
    </row>
    <row r="110" spans="1:8" s="276" customFormat="1" ht="30" customHeight="1" hidden="1" outlineLevel="1">
      <c r="A110" s="1366" t="s">
        <v>651</v>
      </c>
      <c r="B110" s="1366"/>
      <c r="C110" s="1366"/>
      <c r="D110" s="1366"/>
      <c r="E110" s="1366"/>
      <c r="F110" s="801" t="s">
        <v>182</v>
      </c>
      <c r="G110" s="801" t="s">
        <v>183</v>
      </c>
      <c r="H110" s="809" t="s">
        <v>185</v>
      </c>
    </row>
    <row r="111" spans="1:8" s="276" customFormat="1" ht="15" customHeight="1" hidden="1" outlineLevel="1">
      <c r="A111" s="784">
        <v>1</v>
      </c>
      <c r="B111" s="1387"/>
      <c r="C111" s="1387"/>
      <c r="D111" s="1387"/>
      <c r="E111" s="1387"/>
      <c r="F111" s="582"/>
      <c r="G111" s="582"/>
      <c r="H111" s="810"/>
    </row>
    <row r="112" spans="1:8" s="276" customFormat="1" ht="12.75" hidden="1" outlineLevel="1">
      <c r="A112" s="526">
        <v>2</v>
      </c>
      <c r="B112" s="1368"/>
      <c r="C112" s="1368"/>
      <c r="D112" s="1368"/>
      <c r="E112" s="1368"/>
      <c r="F112" s="585"/>
      <c r="G112" s="585"/>
      <c r="H112" s="811"/>
    </row>
    <row r="113" spans="1:8" s="276" customFormat="1" ht="12.75" hidden="1" outlineLevel="1">
      <c r="A113" s="526">
        <v>3</v>
      </c>
      <c r="B113" s="1368"/>
      <c r="C113" s="1368"/>
      <c r="D113" s="1368"/>
      <c r="E113" s="1368"/>
      <c r="F113" s="585"/>
      <c r="G113" s="585"/>
      <c r="H113" s="811"/>
    </row>
    <row r="114" spans="1:8" s="276" customFormat="1" ht="12.75" hidden="1" outlineLevel="1">
      <c r="A114" s="526">
        <v>4</v>
      </c>
      <c r="B114" s="1368"/>
      <c r="C114" s="1368"/>
      <c r="D114" s="1368"/>
      <c r="E114" s="1368"/>
      <c r="F114" s="585"/>
      <c r="G114" s="585"/>
      <c r="H114" s="811"/>
    </row>
    <row r="115" spans="1:8" s="276" customFormat="1" ht="12.75" hidden="1" outlineLevel="1">
      <c r="A115" s="526">
        <v>5</v>
      </c>
      <c r="B115" s="1368"/>
      <c r="C115" s="1368"/>
      <c r="D115" s="1368"/>
      <c r="E115" s="1368"/>
      <c r="F115" s="585"/>
      <c r="G115" s="585"/>
      <c r="H115" s="811"/>
    </row>
    <row r="116" spans="1:8" s="276" customFormat="1" ht="12.75" hidden="1" outlineLevel="1">
      <c r="A116" s="526">
        <v>6</v>
      </c>
      <c r="B116" s="1368"/>
      <c r="C116" s="1368"/>
      <c r="D116" s="1368"/>
      <c r="E116" s="1368"/>
      <c r="F116" s="585"/>
      <c r="G116" s="585"/>
      <c r="H116" s="811"/>
    </row>
    <row r="117" spans="1:8" s="276" customFormat="1" ht="12.75" hidden="1" outlineLevel="1">
      <c r="A117" s="526">
        <v>7</v>
      </c>
      <c r="B117" s="1368"/>
      <c r="C117" s="1368"/>
      <c r="D117" s="1368"/>
      <c r="E117" s="1368"/>
      <c r="F117" s="585"/>
      <c r="G117" s="585"/>
      <c r="H117" s="811"/>
    </row>
    <row r="118" spans="1:8" s="276" customFormat="1" ht="12.75" hidden="1" outlineLevel="1">
      <c r="A118" s="526">
        <v>8</v>
      </c>
      <c r="B118" s="1368"/>
      <c r="C118" s="1368"/>
      <c r="D118" s="1368"/>
      <c r="E118" s="1368"/>
      <c r="F118" s="585"/>
      <c r="G118" s="585"/>
      <c r="H118" s="811"/>
    </row>
    <row r="119" spans="1:8" s="276" customFormat="1" ht="12.75" hidden="1" outlineLevel="1">
      <c r="A119" s="526">
        <v>9</v>
      </c>
      <c r="B119" s="1368"/>
      <c r="C119" s="1368"/>
      <c r="D119" s="1368"/>
      <c r="E119" s="1368"/>
      <c r="F119" s="585"/>
      <c r="G119" s="585"/>
      <c r="H119" s="811"/>
    </row>
    <row r="120" spans="1:8" s="276" customFormat="1" ht="12.75" hidden="1" outlineLevel="1">
      <c r="A120" s="803">
        <v>10</v>
      </c>
      <c r="B120" s="1376"/>
      <c r="C120" s="1376"/>
      <c r="D120" s="1376"/>
      <c r="E120" s="1376"/>
      <c r="F120" s="596"/>
      <c r="G120" s="596"/>
      <c r="H120" s="812"/>
    </row>
    <row r="121" spans="1:7" s="276" customFormat="1" ht="15" hidden="1" outlineLevel="1">
      <c r="A121" s="804"/>
      <c r="B121" s="805"/>
      <c r="C121" s="712"/>
      <c r="D121" s="712"/>
      <c r="E121" s="736"/>
      <c r="F121" s="736"/>
      <c r="G121" s="813"/>
    </row>
    <row r="122" spans="1:6" s="276" customFormat="1" ht="12.75" collapsed="1">
      <c r="A122" s="806"/>
      <c r="B122" s="806"/>
      <c r="C122" s="806"/>
      <c r="D122" s="806"/>
      <c r="E122" s="807"/>
      <c r="F122" s="807"/>
    </row>
    <row r="123" spans="1:8" s="276" customFormat="1" ht="33.75" customHeight="1" hidden="1" outlineLevel="1">
      <c r="A123" s="1388" t="e">
        <f>CONCATENATE("Nota nr ",#REF!,": ",#REF!)</f>
        <v>#REF!</v>
      </c>
      <c r="B123" s="1388"/>
      <c r="C123" s="1388"/>
      <c r="D123" s="1388"/>
      <c r="E123" s="1388"/>
      <c r="F123" s="1388"/>
      <c r="G123" s="1388"/>
      <c r="H123" s="1388"/>
    </row>
    <row r="124" spans="1:6" s="276" customFormat="1" ht="15" hidden="1" outlineLevel="1">
      <c r="A124" s="808"/>
      <c r="B124" s="808"/>
      <c r="C124" s="808"/>
      <c r="D124" s="808"/>
      <c r="E124" s="808"/>
      <c r="F124" s="282"/>
    </row>
    <row r="125" spans="1:8" s="276" customFormat="1" ht="64.5" customHeight="1" hidden="1" outlineLevel="1">
      <c r="A125" s="1366" t="s">
        <v>651</v>
      </c>
      <c r="B125" s="1366"/>
      <c r="C125" s="1366"/>
      <c r="D125" s="1366"/>
      <c r="E125" s="1366"/>
      <c r="F125" s="1366"/>
      <c r="G125" s="801" t="s">
        <v>186</v>
      </c>
      <c r="H125" s="802" t="s">
        <v>187</v>
      </c>
    </row>
    <row r="126" spans="1:8" s="276" customFormat="1" ht="12.75" hidden="1" outlineLevel="1">
      <c r="A126" s="784">
        <v>1</v>
      </c>
      <c r="B126" s="1385"/>
      <c r="C126" s="1385"/>
      <c r="D126" s="1385"/>
      <c r="E126" s="1385"/>
      <c r="F126" s="1385"/>
      <c r="G126" s="582"/>
      <c r="H126" s="780"/>
    </row>
    <row r="127" spans="1:8" s="276" customFormat="1" ht="12.75" hidden="1" outlineLevel="1">
      <c r="A127" s="526">
        <v>2</v>
      </c>
      <c r="B127" s="1383"/>
      <c r="C127" s="1383"/>
      <c r="D127" s="1383"/>
      <c r="E127" s="1383"/>
      <c r="F127" s="1383"/>
      <c r="G127" s="585"/>
      <c r="H127" s="595"/>
    </row>
    <row r="128" spans="1:8" s="276" customFormat="1" ht="12.75" hidden="1" outlineLevel="1">
      <c r="A128" s="526">
        <v>3</v>
      </c>
      <c r="B128" s="1383"/>
      <c r="C128" s="1383"/>
      <c r="D128" s="1383"/>
      <c r="E128" s="1383"/>
      <c r="F128" s="1383"/>
      <c r="G128" s="585"/>
      <c r="H128" s="595"/>
    </row>
    <row r="129" spans="1:8" s="276" customFormat="1" ht="12.75" hidden="1" outlineLevel="1">
      <c r="A129" s="526">
        <v>4</v>
      </c>
      <c r="B129" s="1383"/>
      <c r="C129" s="1383"/>
      <c r="D129" s="1383"/>
      <c r="E129" s="1383"/>
      <c r="F129" s="1383"/>
      <c r="G129" s="585"/>
      <c r="H129" s="595"/>
    </row>
    <row r="130" spans="1:8" s="276" customFormat="1" ht="12.75" hidden="1" outlineLevel="1">
      <c r="A130" s="526">
        <v>5</v>
      </c>
      <c r="B130" s="1383"/>
      <c r="C130" s="1383"/>
      <c r="D130" s="1383"/>
      <c r="E130" s="1383"/>
      <c r="F130" s="1383"/>
      <c r="G130" s="585"/>
      <c r="H130" s="595"/>
    </row>
    <row r="131" spans="1:8" s="276" customFormat="1" ht="12.75" hidden="1" outlineLevel="1">
      <c r="A131" s="526">
        <v>6</v>
      </c>
      <c r="B131" s="1383"/>
      <c r="C131" s="1383"/>
      <c r="D131" s="1383"/>
      <c r="E131" s="1383"/>
      <c r="F131" s="1383"/>
      <c r="G131" s="585"/>
      <c r="H131" s="595"/>
    </row>
    <row r="132" spans="1:8" s="276" customFormat="1" ht="12.75" hidden="1" outlineLevel="1">
      <c r="A132" s="526">
        <v>7</v>
      </c>
      <c r="B132" s="1383"/>
      <c r="C132" s="1383"/>
      <c r="D132" s="1383"/>
      <c r="E132" s="1383"/>
      <c r="F132" s="1383"/>
      <c r="G132" s="585"/>
      <c r="H132" s="595"/>
    </row>
    <row r="133" spans="1:8" s="276" customFormat="1" ht="12.75" hidden="1" outlineLevel="1">
      <c r="A133" s="526">
        <v>8</v>
      </c>
      <c r="B133" s="1383"/>
      <c r="C133" s="1383"/>
      <c r="D133" s="1383"/>
      <c r="E133" s="1383"/>
      <c r="F133" s="1383"/>
      <c r="G133" s="585"/>
      <c r="H133" s="595"/>
    </row>
    <row r="134" spans="1:8" s="276" customFormat="1" ht="12.75" hidden="1" outlineLevel="1">
      <c r="A134" s="526">
        <v>9</v>
      </c>
      <c r="B134" s="1383"/>
      <c r="C134" s="1383"/>
      <c r="D134" s="1383"/>
      <c r="E134" s="1383"/>
      <c r="F134" s="1383"/>
      <c r="G134" s="585"/>
      <c r="H134" s="595"/>
    </row>
    <row r="135" spans="1:8" s="276" customFormat="1" ht="12.75" hidden="1" outlineLevel="1">
      <c r="A135" s="803">
        <v>10</v>
      </c>
      <c r="B135" s="1384"/>
      <c r="C135" s="1384"/>
      <c r="D135" s="1384"/>
      <c r="E135" s="1384"/>
      <c r="F135" s="1384"/>
      <c r="G135" s="596"/>
      <c r="H135" s="597"/>
    </row>
    <row r="136" spans="1:6" s="276" customFormat="1" ht="12.75" hidden="1" outlineLevel="1">
      <c r="A136" s="806"/>
      <c r="B136" s="806"/>
      <c r="C136" s="806"/>
      <c r="D136" s="806"/>
      <c r="E136" s="807"/>
      <c r="F136" s="807"/>
    </row>
    <row r="137" s="276" customFormat="1" ht="12.75" collapsed="1"/>
    <row r="138" spans="1:8" s="276" customFormat="1" ht="15" hidden="1" outlineLevel="1">
      <c r="A138" s="1386" t="e">
        <f>CONCATENATE("Nota nr ",#REF!,": ",#REF!)</f>
        <v>#REF!</v>
      </c>
      <c r="B138" s="1386"/>
      <c r="C138" s="1386"/>
      <c r="D138" s="1386"/>
      <c r="E138" s="1386"/>
      <c r="F138" s="1386"/>
      <c r="G138" s="1386"/>
      <c r="H138" s="1386"/>
    </row>
    <row r="139" spans="1:8" s="276" customFormat="1" ht="15" hidden="1" outlineLevel="1">
      <c r="A139" s="282"/>
      <c r="B139" s="282"/>
      <c r="C139" s="282"/>
      <c r="D139" s="282"/>
      <c r="E139" s="282"/>
      <c r="F139" s="730"/>
      <c r="G139" s="730"/>
      <c r="H139" s="730"/>
    </row>
    <row r="140" spans="1:6" s="276" customFormat="1" ht="12.75" customHeight="1" hidden="1" outlineLevel="1">
      <c r="A140" s="1364" t="s">
        <v>188</v>
      </c>
      <c r="B140" s="1364"/>
      <c r="C140" s="1364"/>
      <c r="D140" s="1364"/>
      <c r="E140" s="1364"/>
      <c r="F140" s="1364"/>
    </row>
    <row r="141" spans="1:6" s="276" customFormat="1" ht="15" hidden="1" outlineLevel="1">
      <c r="A141" s="814"/>
      <c r="B141" s="53"/>
      <c r="C141" s="53"/>
      <c r="D141" s="53"/>
      <c r="E141" s="53"/>
      <c r="F141" s="53"/>
    </row>
    <row r="142" spans="1:6" s="276" customFormat="1" ht="12.75" customHeight="1" hidden="1" outlineLevel="1">
      <c r="A142" s="815" t="s">
        <v>755</v>
      </c>
      <c r="B142" s="1390" t="s">
        <v>189</v>
      </c>
      <c r="C142" s="1390"/>
      <c r="D142" s="1390"/>
      <c r="E142" s="1390"/>
      <c r="F142" s="1390"/>
    </row>
    <row r="143" spans="1:8" s="276" customFormat="1" ht="32.25" customHeight="1" hidden="1" outlineLevel="1">
      <c r="A143" s="816"/>
      <c r="B143" s="1391"/>
      <c r="C143" s="1391"/>
      <c r="D143" s="1391"/>
      <c r="E143" s="1391"/>
      <c r="F143" s="1391"/>
      <c r="G143" s="1391"/>
      <c r="H143" s="1391"/>
    </row>
    <row r="144" spans="1:6" s="276" customFormat="1" ht="12.75" hidden="1" outlineLevel="1">
      <c r="A144" s="817"/>
      <c r="B144" s="818"/>
      <c r="C144" s="819"/>
      <c r="D144" s="819"/>
      <c r="E144" s="819"/>
      <c r="F144" s="819"/>
    </row>
    <row r="145" spans="1:6" s="276" customFormat="1" ht="12.75" customHeight="1" hidden="1" outlineLevel="1">
      <c r="A145" s="820" t="s">
        <v>757</v>
      </c>
      <c r="B145" s="1390" t="s">
        <v>190</v>
      </c>
      <c r="C145" s="1390"/>
      <c r="D145" s="1390"/>
      <c r="E145" s="1390"/>
      <c r="F145" s="1390"/>
    </row>
    <row r="146" spans="1:8" s="276" customFormat="1" ht="29.25" customHeight="1" hidden="1" outlineLevel="1">
      <c r="A146" s="817"/>
      <c r="B146" s="1391"/>
      <c r="C146" s="1391"/>
      <c r="D146" s="1391"/>
      <c r="E146" s="1391"/>
      <c r="F146" s="1391"/>
      <c r="G146" s="1391"/>
      <c r="H146" s="1391"/>
    </row>
    <row r="147" spans="1:6" s="276" customFormat="1" ht="12.75" hidden="1" outlineLevel="1">
      <c r="A147" s="821"/>
      <c r="B147" s="822"/>
      <c r="C147" s="819"/>
      <c r="D147" s="819"/>
      <c r="E147" s="819"/>
      <c r="F147" s="819"/>
    </row>
    <row r="148" spans="1:8" s="276" customFormat="1" ht="31.5" customHeight="1" hidden="1" outlineLevel="1">
      <c r="A148" s="823" t="s">
        <v>874</v>
      </c>
      <c r="B148" s="1390" t="s">
        <v>191</v>
      </c>
      <c r="C148" s="1390"/>
      <c r="D148" s="1390"/>
      <c r="E148" s="1390"/>
      <c r="F148" s="1390"/>
      <c r="G148" s="1390"/>
      <c r="H148" s="1390"/>
    </row>
    <row r="149" spans="1:9" s="494" customFormat="1" ht="31.5" customHeight="1" hidden="1" outlineLevel="1">
      <c r="A149" s="821"/>
      <c r="B149" s="1391"/>
      <c r="C149" s="1391"/>
      <c r="D149" s="1391"/>
      <c r="E149" s="1391"/>
      <c r="F149" s="1391"/>
      <c r="G149" s="1391"/>
      <c r="H149" s="1391"/>
      <c r="I149" s="276"/>
    </row>
    <row r="150" spans="1:9" s="494" customFormat="1" ht="15" hidden="1" outlineLevel="1">
      <c r="A150" s="821"/>
      <c r="B150" s="824"/>
      <c r="C150" s="824"/>
      <c r="D150" s="824"/>
      <c r="E150" s="824"/>
      <c r="F150" s="824"/>
      <c r="G150" s="276"/>
      <c r="H150" s="276"/>
      <c r="I150" s="276"/>
    </row>
    <row r="151" spans="1:9" s="494" customFormat="1" ht="12.75" customHeight="1" hidden="1" outlineLevel="1">
      <c r="A151" s="1364" t="s">
        <v>192</v>
      </c>
      <c r="B151" s="1364"/>
      <c r="C151" s="1364"/>
      <c r="D151" s="1364"/>
      <c r="E151" s="1364"/>
      <c r="F151" s="1364"/>
      <c r="G151" s="276"/>
      <c r="H151" s="276"/>
      <c r="I151" s="276"/>
    </row>
    <row r="152" spans="1:9" s="494" customFormat="1" ht="15" hidden="1" outlineLevel="1">
      <c r="A152" s="814"/>
      <c r="B152" s="53"/>
      <c r="C152" s="53"/>
      <c r="D152" s="53"/>
      <c r="E152" s="53"/>
      <c r="F152" s="53"/>
      <c r="G152" s="276"/>
      <c r="H152" s="276"/>
      <c r="I152" s="276"/>
    </row>
    <row r="153" spans="1:9" s="494" customFormat="1" ht="29.25" customHeight="1" hidden="1" outlineLevel="1">
      <c r="A153" s="820" t="s">
        <v>755</v>
      </c>
      <c r="B153" s="1392" t="s">
        <v>193</v>
      </c>
      <c r="C153" s="1392"/>
      <c r="D153" s="1392"/>
      <c r="E153" s="1392"/>
      <c r="F153" s="1392"/>
      <c r="G153" s="276"/>
      <c r="H153" s="276"/>
      <c r="I153" s="276"/>
    </row>
    <row r="154" spans="1:9" s="494" customFormat="1" ht="30" customHeight="1" hidden="1" outlineLevel="1">
      <c r="A154" s="821"/>
      <c r="B154" s="1389"/>
      <c r="C154" s="1389"/>
      <c r="D154" s="1389"/>
      <c r="E154" s="1389"/>
      <c r="F154" s="1389"/>
      <c r="G154" s="1389"/>
      <c r="H154" s="1389"/>
      <c r="I154" s="276"/>
    </row>
    <row r="155" spans="1:9" s="494" customFormat="1" ht="14.25" hidden="1" outlineLevel="1">
      <c r="A155" s="821"/>
      <c r="B155" s="822"/>
      <c r="C155" s="819"/>
      <c r="D155" s="819"/>
      <c r="E155" s="819"/>
      <c r="F155" s="819"/>
      <c r="G155" s="276"/>
      <c r="H155" s="276"/>
      <c r="I155" s="276"/>
    </row>
    <row r="156" spans="1:9" s="494" customFormat="1" ht="12.75" customHeight="1" hidden="1" outlineLevel="1">
      <c r="A156" s="823" t="s">
        <v>757</v>
      </c>
      <c r="B156" s="1390" t="s">
        <v>194</v>
      </c>
      <c r="C156" s="1390"/>
      <c r="D156" s="1390"/>
      <c r="E156" s="1390"/>
      <c r="F156" s="1390"/>
      <c r="G156" s="276"/>
      <c r="H156" s="276"/>
      <c r="I156" s="276"/>
    </row>
    <row r="157" spans="1:9" s="494" customFormat="1" ht="30" customHeight="1" hidden="1" outlineLevel="1">
      <c r="A157" s="821"/>
      <c r="B157" s="1389"/>
      <c r="C157" s="1389"/>
      <c r="D157" s="1389"/>
      <c r="E157" s="1389"/>
      <c r="F157" s="1389"/>
      <c r="G157" s="1389"/>
      <c r="H157" s="1389"/>
      <c r="I157" s="276"/>
    </row>
    <row r="158" spans="1:9" s="494" customFormat="1" ht="14.25" hidden="1" outlineLevel="1">
      <c r="A158" s="821"/>
      <c r="B158" s="825"/>
      <c r="C158" s="825"/>
      <c r="D158" s="825"/>
      <c r="E158" s="825"/>
      <c r="F158" s="825"/>
      <c r="G158" s="825"/>
      <c r="H158" s="825"/>
      <c r="I158" s="276"/>
    </row>
    <row r="159" spans="1:9" s="494" customFormat="1" ht="30.75" customHeight="1" hidden="1" outlineLevel="1">
      <c r="A159" s="826" t="s">
        <v>874</v>
      </c>
      <c r="B159" s="1393" t="s">
        <v>195</v>
      </c>
      <c r="C159" s="1393"/>
      <c r="D159" s="1393"/>
      <c r="E159" s="1393"/>
      <c r="F159" s="1393"/>
      <c r="G159" s="1393"/>
      <c r="H159" s="1393"/>
      <c r="I159" s="276"/>
    </row>
    <row r="160" spans="1:9" s="494" customFormat="1" ht="30.75" customHeight="1" hidden="1" outlineLevel="1">
      <c r="A160" s="823"/>
      <c r="B160" s="1389"/>
      <c r="C160" s="1389"/>
      <c r="D160" s="1389"/>
      <c r="E160" s="1389"/>
      <c r="F160" s="1389"/>
      <c r="G160" s="1389"/>
      <c r="H160" s="1389"/>
      <c r="I160" s="276"/>
    </row>
    <row r="161" spans="1:9" s="494" customFormat="1" ht="15" collapsed="1">
      <c r="A161" s="799"/>
      <c r="B161" s="799"/>
      <c r="C161" s="799"/>
      <c r="D161" s="799"/>
      <c r="E161" s="799"/>
      <c r="F161" s="799"/>
      <c r="G161" s="276"/>
      <c r="H161" s="276"/>
      <c r="I161" s="276"/>
    </row>
    <row r="162" spans="1:9" s="494" customFormat="1" ht="15" customHeight="1" hidden="1" outlineLevel="1">
      <c r="A162" s="1386" t="e">
        <f>CONCATENATE("Nota nr ",#REF!,": ",#REF!)</f>
        <v>#REF!</v>
      </c>
      <c r="B162" s="1386"/>
      <c r="C162" s="1386"/>
      <c r="D162" s="1386"/>
      <c r="E162" s="1386"/>
      <c r="F162" s="1386"/>
      <c r="G162" s="1386"/>
      <c r="H162" s="1386"/>
      <c r="I162" s="276"/>
    </row>
    <row r="163" spans="1:9" s="494" customFormat="1" ht="15" hidden="1" outlineLevel="1">
      <c r="A163" s="282"/>
      <c r="B163" s="282"/>
      <c r="C163" s="282"/>
      <c r="D163" s="282"/>
      <c r="E163" s="282"/>
      <c r="F163" s="730"/>
      <c r="G163" s="730"/>
      <c r="H163" s="730"/>
      <c r="I163" s="276"/>
    </row>
    <row r="164" spans="1:6" s="494" customFormat="1" ht="12.75" customHeight="1" hidden="1" outlineLevel="1">
      <c r="A164" s="827"/>
      <c r="B164" s="1394" t="s">
        <v>196</v>
      </c>
      <c r="C164" s="1394"/>
      <c r="D164" s="1394"/>
      <c r="E164" s="1394"/>
      <c r="F164" s="1394"/>
    </row>
    <row r="165" spans="1:8" s="494" customFormat="1" ht="39" customHeight="1" hidden="1" outlineLevel="1">
      <c r="A165" s="827"/>
      <c r="B165" s="1389"/>
      <c r="C165" s="1389"/>
      <c r="D165" s="1389"/>
      <c r="E165" s="1389"/>
      <c r="F165" s="1389"/>
      <c r="G165" s="1389"/>
      <c r="H165" s="1389"/>
    </row>
    <row r="166" spans="1:6" s="494" customFormat="1" ht="14.25" hidden="1" outlineLevel="1">
      <c r="A166" s="827"/>
      <c r="B166" s="828"/>
      <c r="C166" s="829"/>
      <c r="D166" s="829"/>
      <c r="E166" s="829"/>
      <c r="F166" s="829"/>
    </row>
    <row r="167" spans="1:6" s="494" customFormat="1" ht="12.75" customHeight="1" hidden="1" outlineLevel="1">
      <c r="A167" s="827"/>
      <c r="B167" s="1394" t="s">
        <v>197</v>
      </c>
      <c r="C167" s="1394"/>
      <c r="D167" s="1394"/>
      <c r="E167" s="1394"/>
      <c r="F167" s="1394"/>
    </row>
    <row r="168" spans="1:8" s="494" customFormat="1" ht="39" customHeight="1" hidden="1" outlineLevel="1">
      <c r="A168" s="827"/>
      <c r="B168" s="1389"/>
      <c r="C168" s="1389"/>
      <c r="D168" s="1389"/>
      <c r="E168" s="1389"/>
      <c r="F168" s="1389"/>
      <c r="G168" s="1389"/>
      <c r="H168" s="1389"/>
    </row>
    <row r="169" spans="1:6" s="494" customFormat="1" ht="14.25" hidden="1" outlineLevel="1">
      <c r="A169" s="827"/>
      <c r="B169" s="828"/>
      <c r="C169" s="829"/>
      <c r="D169" s="829"/>
      <c r="E169" s="829"/>
      <c r="F169" s="829"/>
    </row>
    <row r="170" spans="1:8" s="494" customFormat="1" ht="12.75" customHeight="1" hidden="1" outlineLevel="1">
      <c r="A170" s="827"/>
      <c r="B170" s="1394" t="s">
        <v>198</v>
      </c>
      <c r="C170" s="1394"/>
      <c r="D170" s="1394"/>
      <c r="E170" s="1394"/>
      <c r="F170" s="1394"/>
      <c r="G170" s="1394"/>
      <c r="H170" s="1394"/>
    </row>
    <row r="171" spans="1:8" s="494" customFormat="1" ht="39" customHeight="1" hidden="1" outlineLevel="1">
      <c r="A171" s="827"/>
      <c r="B171" s="1389"/>
      <c r="C171" s="1389"/>
      <c r="D171" s="1389"/>
      <c r="E171" s="1389"/>
      <c r="F171" s="1389"/>
      <c r="G171" s="1389"/>
      <c r="H171" s="1389"/>
    </row>
    <row r="172" spans="1:9" s="276" customFormat="1" ht="14.25" hidden="1" outlineLevel="1">
      <c r="A172" s="827"/>
      <c r="B172" s="828"/>
      <c r="C172" s="829"/>
      <c r="D172" s="829"/>
      <c r="E172" s="829"/>
      <c r="F172" s="829"/>
      <c r="G172" s="494"/>
      <c r="H172" s="494"/>
      <c r="I172" s="494"/>
    </row>
    <row r="173" spans="1:9" s="276" customFormat="1" ht="12.75" customHeight="1" hidden="1" outlineLevel="1">
      <c r="A173" s="827"/>
      <c r="B173" s="1394" t="s">
        <v>199</v>
      </c>
      <c r="C173" s="1394"/>
      <c r="D173" s="1394"/>
      <c r="E173" s="1394"/>
      <c r="F173" s="1394"/>
      <c r="G173" s="1394"/>
      <c r="H173" s="1394"/>
      <c r="I173" s="494"/>
    </row>
    <row r="174" spans="1:9" s="276" customFormat="1" ht="39" customHeight="1" hidden="1" outlineLevel="1">
      <c r="A174" s="827"/>
      <c r="B174" s="1389"/>
      <c r="C174" s="1389"/>
      <c r="D174" s="1389"/>
      <c r="E174" s="1389"/>
      <c r="F174" s="1389"/>
      <c r="G174" s="1389"/>
      <c r="H174" s="1389"/>
      <c r="I174" s="494"/>
    </row>
    <row r="175" spans="1:9" s="276" customFormat="1" ht="14.25" hidden="1" outlineLevel="1">
      <c r="A175" s="827"/>
      <c r="B175" s="828"/>
      <c r="C175" s="829"/>
      <c r="D175" s="829"/>
      <c r="E175" s="829"/>
      <c r="F175" s="829"/>
      <c r="G175" s="494"/>
      <c r="H175" s="494"/>
      <c r="I175" s="494"/>
    </row>
    <row r="176" spans="1:9" s="276" customFormat="1" ht="12.75" customHeight="1" hidden="1" outlineLevel="1">
      <c r="A176" s="827"/>
      <c r="B176" s="1394" t="s">
        <v>200</v>
      </c>
      <c r="C176" s="1394"/>
      <c r="D176" s="1394"/>
      <c r="E176" s="1394"/>
      <c r="F176" s="1394"/>
      <c r="G176" s="1394"/>
      <c r="H176" s="1394"/>
      <c r="I176" s="494"/>
    </row>
    <row r="177" spans="1:9" s="276" customFormat="1" ht="39" customHeight="1" hidden="1" outlineLevel="1">
      <c r="A177" s="827"/>
      <c r="B177" s="1389"/>
      <c r="C177" s="1389"/>
      <c r="D177" s="1389"/>
      <c r="E177" s="1389"/>
      <c r="F177" s="1389"/>
      <c r="G177" s="1389"/>
      <c r="H177" s="1389"/>
      <c r="I177" s="494"/>
    </row>
    <row r="178" spans="1:9" s="276" customFormat="1" ht="13.5" customHeight="1" hidden="1" outlineLevel="1">
      <c r="A178" s="827"/>
      <c r="B178" s="828"/>
      <c r="C178" s="829"/>
      <c r="D178" s="829"/>
      <c r="E178" s="829"/>
      <c r="F178" s="829"/>
      <c r="G178" s="494"/>
      <c r="H178" s="494"/>
      <c r="I178" s="494"/>
    </row>
    <row r="179" spans="1:9" s="276" customFormat="1" ht="12.75" customHeight="1" hidden="1" outlineLevel="1">
      <c r="A179" s="827"/>
      <c r="B179" s="1394" t="s">
        <v>201</v>
      </c>
      <c r="C179" s="1394"/>
      <c r="D179" s="1394"/>
      <c r="E179" s="1394"/>
      <c r="F179" s="1394"/>
      <c r="G179" s="1394"/>
      <c r="H179" s="1394"/>
      <c r="I179" s="494"/>
    </row>
    <row r="180" spans="1:9" s="276" customFormat="1" ht="39" customHeight="1" hidden="1" outlineLevel="1">
      <c r="A180" s="827"/>
      <c r="B180" s="1389"/>
      <c r="C180" s="1389"/>
      <c r="D180" s="1389"/>
      <c r="E180" s="1389"/>
      <c r="F180" s="1389"/>
      <c r="G180" s="1389"/>
      <c r="H180" s="1389"/>
      <c r="I180" s="494"/>
    </row>
    <row r="181" spans="1:9" s="276" customFormat="1" ht="14.25" hidden="1" outlineLevel="1">
      <c r="A181" s="827"/>
      <c r="B181" s="828"/>
      <c r="C181" s="829"/>
      <c r="D181" s="829"/>
      <c r="E181" s="829"/>
      <c r="F181" s="829"/>
      <c r="G181" s="494"/>
      <c r="H181" s="494"/>
      <c r="I181" s="494"/>
    </row>
    <row r="182" spans="1:9" s="276" customFormat="1" ht="12.75" customHeight="1" hidden="1" outlineLevel="1">
      <c r="A182" s="827"/>
      <c r="B182" s="1394" t="s">
        <v>202</v>
      </c>
      <c r="C182" s="1394"/>
      <c r="D182" s="1394"/>
      <c r="E182" s="1394"/>
      <c r="F182" s="1394"/>
      <c r="G182" s="1394"/>
      <c r="H182" s="1394"/>
      <c r="I182" s="494"/>
    </row>
    <row r="183" spans="1:9" s="276" customFormat="1" ht="133.5" customHeight="1" hidden="1" outlineLevel="1">
      <c r="A183" s="830"/>
      <c r="B183" s="1389"/>
      <c r="C183" s="1389"/>
      <c r="D183" s="1389"/>
      <c r="E183" s="1389"/>
      <c r="F183" s="1389"/>
      <c r="G183" s="1389"/>
      <c r="H183" s="1389"/>
      <c r="I183" s="494"/>
    </row>
    <row r="184" spans="1:9" s="276" customFormat="1" ht="35.25" customHeight="1" hidden="1" outlineLevel="1">
      <c r="A184" s="830"/>
      <c r="B184" s="831"/>
      <c r="C184" s="830"/>
      <c r="D184" s="830"/>
      <c r="E184" s="830"/>
      <c r="F184" s="830"/>
      <c r="G184" s="494"/>
      <c r="H184" s="494"/>
      <c r="I184" s="494"/>
    </row>
    <row r="185" spans="1:6" s="276" customFormat="1" ht="15" collapsed="1">
      <c r="A185" s="799"/>
      <c r="B185" s="799"/>
      <c r="C185" s="799"/>
      <c r="D185" s="799"/>
      <c r="E185" s="799"/>
      <c r="F185" s="799"/>
    </row>
    <row r="186" spans="1:6" s="276" customFormat="1" ht="15" outlineLevel="1">
      <c r="A186" s="1386" t="e">
        <f>CONCATENATE("Nota nr ",#REF!,": ",#REF!)</f>
        <v>#REF!</v>
      </c>
      <c r="B186" s="1386"/>
      <c r="C186" s="1386"/>
      <c r="D186" s="1386"/>
      <c r="E186" s="1386"/>
      <c r="F186" s="282"/>
    </row>
    <row r="187" spans="1:10" s="276" customFormat="1" ht="14.25" customHeight="1" outlineLevel="1">
      <c r="A187" s="808"/>
      <c r="B187" s="808"/>
      <c r="C187" s="808"/>
      <c r="D187" s="808"/>
      <c r="E187" s="808"/>
      <c r="F187" s="282"/>
      <c r="J187" s="832"/>
    </row>
    <row r="188" spans="1:10" s="276" customFormat="1" ht="12.75" customHeight="1" outlineLevel="1">
      <c r="A188" s="1366" t="s">
        <v>651</v>
      </c>
      <c r="B188" s="1366"/>
      <c r="C188" s="1366"/>
      <c r="D188" s="1366"/>
      <c r="E188" s="833" t="s">
        <v>203</v>
      </c>
      <c r="F188" s="833" t="s">
        <v>204</v>
      </c>
      <c r="G188" s="833" t="s">
        <v>483</v>
      </c>
      <c r="H188" s="834" t="s">
        <v>484</v>
      </c>
      <c r="J188" s="807"/>
    </row>
    <row r="189" spans="1:10" s="276" customFormat="1" ht="15.75" customHeight="1" outlineLevel="1">
      <c r="A189" s="1366"/>
      <c r="B189" s="1366"/>
      <c r="C189" s="1366"/>
      <c r="D189" s="1366"/>
      <c r="E189" s="1399" t="e">
        <f>CONCATENATE("stan na ",#REF!," r.")</f>
        <v>#REF!</v>
      </c>
      <c r="F189" s="1399"/>
      <c r="G189" s="1395" t="e">
        <f>CONCATENATE("za okres ",#REF!," ","r."," - ",#REF!," ","r.")</f>
        <v>#REF!</v>
      </c>
      <c r="H189" s="1395"/>
      <c r="J189" s="783"/>
    </row>
    <row r="190" spans="1:10" s="276" customFormat="1" ht="12.75" outlineLevel="1">
      <c r="A190" s="784">
        <v>2</v>
      </c>
      <c r="B190" s="1367" t="s">
        <v>103</v>
      </c>
      <c r="C190" s="1367"/>
      <c r="D190" s="1367"/>
      <c r="E190" s="835">
        <v>5022.42</v>
      </c>
      <c r="F190" s="835"/>
      <c r="G190" s="835">
        <v>4083.27</v>
      </c>
      <c r="H190" s="836"/>
      <c r="J190" s="807"/>
    </row>
    <row r="191" spans="1:10" s="276" customFormat="1" ht="12.75" outlineLevel="1">
      <c r="A191" s="526">
        <v>3</v>
      </c>
      <c r="B191" s="1368" t="s">
        <v>110</v>
      </c>
      <c r="C191" s="1368"/>
      <c r="D191" s="1368"/>
      <c r="E191" s="558"/>
      <c r="F191" s="558">
        <v>4126.45</v>
      </c>
      <c r="G191" s="558">
        <v>287999.75</v>
      </c>
      <c r="H191" s="545">
        <v>90226.45</v>
      </c>
      <c r="J191" s="807"/>
    </row>
    <row r="192" spans="1:10" s="276" customFormat="1" ht="12.75" outlineLevel="1">
      <c r="A192" s="526"/>
      <c r="B192" s="1368"/>
      <c r="C192" s="1368"/>
      <c r="D192" s="1368"/>
      <c r="E192" s="558"/>
      <c r="F192" s="558"/>
      <c r="G192" s="558"/>
      <c r="H192" s="545"/>
      <c r="J192" s="807"/>
    </row>
    <row r="193" spans="1:8" s="276" customFormat="1" ht="15" outlineLevel="1">
      <c r="A193" s="804"/>
      <c r="B193" s="805"/>
      <c r="C193" s="712"/>
      <c r="D193" s="712"/>
      <c r="E193" s="550"/>
      <c r="F193" s="692"/>
      <c r="G193" s="692"/>
      <c r="H193" s="692"/>
    </row>
    <row r="194" spans="5:6" s="276" customFormat="1" ht="15.75">
      <c r="E194" s="837"/>
      <c r="F194" s="837"/>
    </row>
    <row r="195" spans="1:9" s="276" customFormat="1" ht="15" outlineLevel="1">
      <c r="A195" s="1386" t="e">
        <f>CONCATENATE("Nota nr ",#REF!,": ",#REF!)</f>
        <v>#REF!</v>
      </c>
      <c r="B195" s="1386"/>
      <c r="C195" s="1386"/>
      <c r="D195" s="1386"/>
      <c r="E195" s="1386"/>
      <c r="F195" s="1386"/>
      <c r="G195" s="1386"/>
      <c r="H195" s="1386"/>
      <c r="I195" s="348"/>
    </row>
    <row r="196" spans="1:8" s="276" customFormat="1" ht="15" outlineLevel="1">
      <c r="A196" s="282"/>
      <c r="B196" s="282"/>
      <c r="C196" s="282"/>
      <c r="D196" s="282"/>
      <c r="E196" s="282"/>
      <c r="F196" s="730"/>
      <c r="G196" s="730"/>
      <c r="H196" s="730"/>
    </row>
    <row r="197" spans="1:10" s="276" customFormat="1" ht="15" customHeight="1" outlineLevel="1">
      <c r="A197" s="1400" t="s">
        <v>205</v>
      </c>
      <c r="B197" s="1400"/>
      <c r="C197" s="1400"/>
      <c r="D197" s="1400"/>
      <c r="E197" s="1400"/>
      <c r="F197" s="1400"/>
      <c r="G197" s="1400"/>
      <c r="H197" s="1400"/>
      <c r="I197" s="838"/>
      <c r="J197" s="730"/>
    </row>
    <row r="198" spans="1:10" s="276" customFormat="1" ht="12.75" outlineLevel="1">
      <c r="A198" s="807"/>
      <c r="B198" s="807"/>
      <c r="C198" s="807"/>
      <c r="D198" s="807"/>
      <c r="E198" s="838"/>
      <c r="F198" s="838"/>
      <c r="G198" s="838"/>
      <c r="H198" s="838"/>
      <c r="I198" s="807"/>
      <c r="J198" s="807"/>
    </row>
    <row r="199" spans="1:9" s="276" customFormat="1" ht="12.75" customHeight="1" outlineLevel="1">
      <c r="A199" s="1401" t="s">
        <v>206</v>
      </c>
      <c r="B199" s="1401"/>
      <c r="C199" s="1401"/>
      <c r="D199" s="1401"/>
      <c r="E199" s="1402" t="s">
        <v>207</v>
      </c>
      <c r="F199" s="1402"/>
      <c r="G199" s="1403" t="s">
        <v>208</v>
      </c>
      <c r="H199" s="1403"/>
      <c r="I199" s="783"/>
    </row>
    <row r="200" spans="1:9" s="276" customFormat="1" ht="30.75" customHeight="1" outlineLevel="1">
      <c r="A200" s="839">
        <v>1</v>
      </c>
      <c r="B200" s="1396" t="s">
        <v>104</v>
      </c>
      <c r="C200" s="1396"/>
      <c r="D200" s="1396"/>
      <c r="E200" s="1397" t="s">
        <v>125</v>
      </c>
      <c r="F200" s="1397"/>
      <c r="G200" s="1398" t="s">
        <v>111</v>
      </c>
      <c r="H200" s="1398"/>
      <c r="I200" s="807"/>
    </row>
    <row r="201" spans="1:9" s="276" customFormat="1" ht="12.75" outlineLevel="1">
      <c r="A201" s="840">
        <v>2</v>
      </c>
      <c r="B201" s="1404"/>
      <c r="C201" s="1404"/>
      <c r="D201" s="1404"/>
      <c r="E201" s="1405"/>
      <c r="F201" s="1405"/>
      <c r="G201" s="1406"/>
      <c r="H201" s="1406"/>
      <c r="I201" s="807"/>
    </row>
    <row r="202" spans="1:9" s="276" customFormat="1" ht="12.75" outlineLevel="1">
      <c r="A202" s="840">
        <v>3</v>
      </c>
      <c r="B202" s="1404"/>
      <c r="C202" s="1404"/>
      <c r="D202" s="1404"/>
      <c r="E202" s="1405"/>
      <c r="F202" s="1405"/>
      <c r="G202" s="1406"/>
      <c r="H202" s="1406"/>
      <c r="I202" s="807"/>
    </row>
    <row r="203" spans="1:9" s="276" customFormat="1" ht="12.75" hidden="1" outlineLevel="1">
      <c r="A203" s="840">
        <v>4</v>
      </c>
      <c r="B203" s="1404"/>
      <c r="C203" s="1404"/>
      <c r="D203" s="1404"/>
      <c r="E203" s="1405"/>
      <c r="F203" s="1405"/>
      <c r="G203" s="1406"/>
      <c r="H203" s="1406"/>
      <c r="I203" s="807"/>
    </row>
    <row r="204" spans="1:9" s="276" customFormat="1" ht="12.75" outlineLevel="1">
      <c r="A204" s="807"/>
      <c r="B204" s="807"/>
      <c r="C204" s="807"/>
      <c r="D204" s="807"/>
      <c r="E204" s="842"/>
      <c r="F204" s="807"/>
      <c r="G204" s="807"/>
      <c r="H204" s="807"/>
      <c r="I204" s="807"/>
    </row>
    <row r="205" spans="1:9" s="276" customFormat="1" ht="12.75" outlineLevel="1">
      <c r="A205" s="807"/>
      <c r="B205" s="807"/>
      <c r="C205" s="807"/>
      <c r="D205" s="807"/>
      <c r="E205" s="807"/>
      <c r="F205" s="807"/>
      <c r="G205" s="807"/>
      <c r="H205" s="807"/>
      <c r="I205" s="807"/>
    </row>
    <row r="206" spans="1:6" s="276" customFormat="1" ht="12.75" hidden="1" outlineLevel="1">
      <c r="A206" s="838"/>
      <c r="B206" s="838"/>
      <c r="C206" s="838"/>
      <c r="E206" s="807"/>
      <c r="F206" s="807"/>
    </row>
    <row r="207" spans="1:6" s="276" customFormat="1" ht="12.75" outlineLevel="1">
      <c r="A207" s="838"/>
      <c r="B207" s="838"/>
      <c r="C207" s="838"/>
      <c r="E207" s="807"/>
      <c r="F207" s="807"/>
    </row>
    <row r="208" spans="1:9" s="276" customFormat="1" ht="12.75" customHeight="1" outlineLevel="1">
      <c r="A208" s="1400" t="s">
        <v>99</v>
      </c>
      <c r="B208" s="1400"/>
      <c r="C208" s="1400"/>
      <c r="D208" s="1400"/>
      <c r="E208" s="1400"/>
      <c r="F208" s="1400"/>
      <c r="G208" s="1400"/>
      <c r="H208" s="1400"/>
      <c r="I208" s="730"/>
    </row>
    <row r="209" spans="1:9" s="276" customFormat="1" ht="12.75" outlineLevel="1">
      <c r="A209" s="807"/>
      <c r="B209" s="807"/>
      <c r="C209" s="807"/>
      <c r="D209" s="807"/>
      <c r="E209" s="807"/>
      <c r="F209" s="807"/>
      <c r="G209" s="807"/>
      <c r="H209" s="807"/>
      <c r="I209" s="807"/>
    </row>
    <row r="210" spans="1:8" s="276" customFormat="1" ht="24" customHeight="1" outlineLevel="1">
      <c r="A210" s="1366" t="s">
        <v>209</v>
      </c>
      <c r="B210" s="1366"/>
      <c r="C210" s="1407" t="s">
        <v>112</v>
      </c>
      <c r="D210" s="1407"/>
      <c r="E210" s="1407" t="s">
        <v>113</v>
      </c>
      <c r="F210" s="1407"/>
      <c r="G210" s="1408" t="s">
        <v>210</v>
      </c>
      <c r="H210" s="1408"/>
    </row>
    <row r="211" spans="1:8" s="276" customFormat="1" ht="13.5" outlineLevel="1" thickBot="1">
      <c r="A211" s="1366"/>
      <c r="B211" s="1366"/>
      <c r="C211" s="843" t="s">
        <v>211</v>
      </c>
      <c r="D211" s="843" t="s">
        <v>212</v>
      </c>
      <c r="E211" s="843" t="s">
        <v>211</v>
      </c>
      <c r="F211" s="843" t="s">
        <v>212</v>
      </c>
      <c r="G211" s="843" t="s">
        <v>211</v>
      </c>
      <c r="H211" s="844" t="s">
        <v>212</v>
      </c>
    </row>
    <row r="212" spans="1:8" s="276" customFormat="1" ht="29.25" customHeight="1" outlineLevel="1">
      <c r="A212" s="1409" t="s">
        <v>105</v>
      </c>
      <c r="B212" s="1409"/>
      <c r="C212" s="973">
        <v>1446</v>
      </c>
      <c r="D212" s="845">
        <v>722</v>
      </c>
      <c r="E212" s="973">
        <v>3600</v>
      </c>
      <c r="F212" s="973">
        <v>3600</v>
      </c>
      <c r="G212" s="845"/>
      <c r="H212" s="846"/>
    </row>
    <row r="213" spans="1:8" s="276" customFormat="1" ht="25.5" customHeight="1" outlineLevel="1">
      <c r="A213" s="1410" t="s">
        <v>114</v>
      </c>
      <c r="B213" s="1411"/>
      <c r="C213" s="974">
        <v>69284</v>
      </c>
      <c r="D213" s="974">
        <v>62786</v>
      </c>
      <c r="E213" s="974">
        <v>7981</v>
      </c>
      <c r="F213" s="974">
        <v>11081</v>
      </c>
      <c r="G213" s="847"/>
      <c r="H213" s="848"/>
    </row>
    <row r="214" spans="1:10" s="276" customFormat="1" ht="12.75" outlineLevel="1">
      <c r="A214" s="849"/>
      <c r="B214" s="849"/>
      <c r="C214" s="849"/>
      <c r="D214" s="849"/>
      <c r="E214" s="849"/>
      <c r="F214" s="849"/>
      <c r="G214" s="849"/>
      <c r="H214" s="849"/>
      <c r="I214" s="849"/>
      <c r="J214" s="807"/>
    </row>
    <row r="215" spans="1:10" s="276" customFormat="1" ht="12.75">
      <c r="A215" s="807"/>
      <c r="B215" s="807"/>
      <c r="C215" s="807"/>
      <c r="D215" s="807"/>
      <c r="E215" s="807"/>
      <c r="F215" s="807"/>
      <c r="G215" s="807"/>
      <c r="H215" s="807"/>
      <c r="I215" s="807"/>
      <c r="J215" s="807"/>
    </row>
    <row r="216" spans="1:9" s="276" customFormat="1" ht="36.75" customHeight="1" hidden="1" outlineLevel="1">
      <c r="A216" s="1386" t="e">
        <f>CONCATENATE("Nota nr ",#REF!,": ",#REF!)</f>
        <v>#REF!</v>
      </c>
      <c r="B216" s="1386"/>
      <c r="C216" s="1386"/>
      <c r="D216" s="1386"/>
      <c r="E216" s="1386"/>
      <c r="F216" s="1386"/>
      <c r="G216" s="1386"/>
      <c r="H216" s="1386"/>
      <c r="I216" s="808"/>
    </row>
    <row r="217" spans="1:8" s="276" customFormat="1" ht="15" hidden="1" outlineLevel="1">
      <c r="A217" s="282"/>
      <c r="B217" s="282"/>
      <c r="C217" s="282"/>
      <c r="D217" s="282"/>
      <c r="E217" s="282"/>
      <c r="F217" s="730"/>
      <c r="G217" s="730"/>
      <c r="H217" s="730"/>
    </row>
    <row r="218" spans="1:9" s="276" customFormat="1" ht="39" customHeight="1" hidden="1" outlineLevel="1">
      <c r="A218" s="1414" t="s">
        <v>266</v>
      </c>
      <c r="B218" s="1414"/>
      <c r="C218" s="1414"/>
      <c r="D218" s="1414"/>
      <c r="E218" s="1414"/>
      <c r="F218" s="1414"/>
      <c r="G218" s="1414"/>
      <c r="H218" s="1414"/>
      <c r="I218" s="850"/>
    </row>
    <row r="219" spans="1:9" s="494" customFormat="1" ht="14.25" collapsed="1">
      <c r="A219" s="851"/>
      <c r="B219" s="850"/>
      <c r="C219" s="850"/>
      <c r="D219" s="850"/>
      <c r="E219" s="850"/>
      <c r="F219" s="850"/>
      <c r="G219" s="850"/>
      <c r="H219" s="850"/>
      <c r="I219" s="850"/>
    </row>
    <row r="220" spans="1:9" s="494" customFormat="1" ht="46.5" customHeight="1" hidden="1" outlineLevel="1">
      <c r="A220" s="1386" t="e">
        <f>CONCATENATE("Nota nr ",#REF!,": ",#REF!)</f>
        <v>#REF!</v>
      </c>
      <c r="B220" s="1386"/>
      <c r="C220" s="1386"/>
      <c r="D220" s="1386"/>
      <c r="E220" s="1386"/>
      <c r="F220" s="1386"/>
      <c r="G220" s="1386"/>
      <c r="H220" s="1386"/>
      <c r="I220" s="808"/>
    </row>
    <row r="221" spans="1:8" s="276" customFormat="1" ht="15" hidden="1" outlineLevel="1">
      <c r="A221" s="282"/>
      <c r="B221" s="282"/>
      <c r="C221" s="282"/>
      <c r="D221" s="282"/>
      <c r="E221" s="282"/>
      <c r="F221" s="730"/>
      <c r="G221" s="730"/>
      <c r="H221" s="730"/>
    </row>
    <row r="222" spans="1:9" s="276" customFormat="1" ht="39" customHeight="1" hidden="1" outlineLevel="1">
      <c r="A222" s="1414" t="s">
        <v>266</v>
      </c>
      <c r="B222" s="1414"/>
      <c r="C222" s="1414"/>
      <c r="D222" s="1414"/>
      <c r="E222" s="1414"/>
      <c r="F222" s="1414"/>
      <c r="G222" s="1414"/>
      <c r="H222" s="1414"/>
      <c r="I222" s="850"/>
    </row>
    <row r="223" spans="1:9" s="494" customFormat="1" ht="14.25" hidden="1" outlineLevel="1">
      <c r="A223" s="851"/>
      <c r="B223" s="850"/>
      <c r="C223" s="850"/>
      <c r="D223" s="850"/>
      <c r="E223" s="850"/>
      <c r="F223" s="850"/>
      <c r="G223" s="850"/>
      <c r="H223" s="850"/>
      <c r="I223" s="850"/>
    </row>
    <row r="224" spans="1:9" s="494" customFormat="1" ht="14.25" collapsed="1">
      <c r="A224" s="276"/>
      <c r="B224" s="276"/>
      <c r="C224" s="276"/>
      <c r="D224" s="276"/>
      <c r="E224" s="276"/>
      <c r="F224" s="276"/>
      <c r="G224" s="276"/>
      <c r="H224" s="276"/>
      <c r="I224" s="276"/>
    </row>
    <row r="225" spans="1:9" s="494" customFormat="1" ht="15" hidden="1" outlineLevel="1">
      <c r="A225" s="1386" t="e">
        <f>CONCATENATE("Nota nr ",#REF!,": ",#REF!)</f>
        <v>#REF!</v>
      </c>
      <c r="B225" s="1386"/>
      <c r="C225" s="1386"/>
      <c r="D225" s="1386"/>
      <c r="E225" s="1386"/>
      <c r="F225" s="1386"/>
      <c r="G225" s="1386"/>
      <c r="H225" s="1386"/>
      <c r="I225" s="276"/>
    </row>
    <row r="226" spans="1:8" s="494" customFormat="1" ht="15" hidden="1" outlineLevel="1">
      <c r="A226" s="282"/>
      <c r="B226" s="282"/>
      <c r="C226" s="282"/>
      <c r="D226" s="282"/>
      <c r="E226" s="282"/>
      <c r="F226" s="730"/>
      <c r="G226" s="730"/>
      <c r="H226" s="730"/>
    </row>
    <row r="227" spans="1:8" s="494" customFormat="1" ht="36" customHeight="1" hidden="1" outlineLevel="1">
      <c r="A227" s="1416" t="s">
        <v>213</v>
      </c>
      <c r="B227" s="1416"/>
      <c r="C227" s="1416"/>
      <c r="D227" s="1416"/>
      <c r="E227" s="1416"/>
      <c r="F227" s="1416"/>
      <c r="G227" s="1416"/>
      <c r="H227" s="1416"/>
    </row>
    <row r="228" spans="1:8" s="276" customFormat="1" ht="14.25" hidden="1" outlineLevel="1">
      <c r="A228" s="832"/>
      <c r="B228" s="852" t="s">
        <v>266</v>
      </c>
      <c r="C228" s="852"/>
      <c r="D228" s="853"/>
      <c r="E228" s="853"/>
      <c r="F228" s="853"/>
      <c r="G228" s="494"/>
      <c r="H228" s="494"/>
    </row>
    <row r="229" spans="1:8" s="276" customFormat="1" ht="15" customHeight="1" collapsed="1">
      <c r="A229" s="832"/>
      <c r="B229" s="853"/>
      <c r="C229" s="853"/>
      <c r="D229" s="853"/>
      <c r="E229" s="853"/>
      <c r="F229" s="853"/>
      <c r="G229" s="494"/>
      <c r="H229" s="494"/>
    </row>
    <row r="230" spans="1:8" s="494" customFormat="1" ht="15" hidden="1" outlineLevel="1">
      <c r="A230" s="1386" t="e">
        <f>CONCATENATE("Nota nr ",#REF!,": ",#REF!)</f>
        <v>#REF!</v>
      </c>
      <c r="B230" s="1386"/>
      <c r="C230" s="1386"/>
      <c r="D230" s="1386"/>
      <c r="E230" s="1386"/>
      <c r="F230" s="1386"/>
      <c r="G230" s="1386"/>
      <c r="H230" s="1386"/>
    </row>
    <row r="231" spans="1:8" s="494" customFormat="1" ht="15" hidden="1" outlineLevel="1">
      <c r="A231" s="282"/>
      <c r="B231" s="282"/>
      <c r="C231" s="282"/>
      <c r="D231" s="282"/>
      <c r="E231" s="282"/>
      <c r="F231" s="730"/>
      <c r="G231" s="730"/>
      <c r="H231" s="730"/>
    </row>
    <row r="232" spans="1:8" s="494" customFormat="1" ht="30.75" customHeight="1" hidden="1" outlineLevel="1">
      <c r="A232" s="1416" t="s">
        <v>214</v>
      </c>
      <c r="B232" s="1416"/>
      <c r="C232" s="1416"/>
      <c r="D232" s="1416"/>
      <c r="E232" s="1416"/>
      <c r="F232" s="1416"/>
      <c r="G232" s="1416"/>
      <c r="H232" s="1416"/>
    </row>
    <row r="233" spans="1:8" s="276" customFormat="1" ht="14.25" hidden="1" outlineLevel="1">
      <c r="A233" s="832"/>
      <c r="B233" s="852" t="s">
        <v>266</v>
      </c>
      <c r="C233" s="853"/>
      <c r="D233" s="853"/>
      <c r="E233" s="853"/>
      <c r="F233" s="853"/>
      <c r="G233" s="494"/>
      <c r="H233" s="494"/>
    </row>
    <row r="234" spans="1:8" s="276" customFormat="1" ht="14.25" collapsed="1">
      <c r="A234" s="832"/>
      <c r="B234" s="853"/>
      <c r="C234" s="853"/>
      <c r="D234" s="853"/>
      <c r="E234" s="853"/>
      <c r="F234" s="853"/>
      <c r="G234" s="494"/>
      <c r="H234" s="494"/>
    </row>
    <row r="235" spans="1:9" s="276" customFormat="1" ht="15" outlineLevel="1">
      <c r="A235" s="1386" t="e">
        <f>CONCATENATE("Nota nr ",#REF!,": ",#REF!)</f>
        <v>#REF!</v>
      </c>
      <c r="B235" s="1386"/>
      <c r="C235" s="1386"/>
      <c r="D235" s="1386"/>
      <c r="E235" s="1386"/>
      <c r="F235" s="1386"/>
      <c r="G235" s="1386"/>
      <c r="H235" s="1386"/>
      <c r="I235" s="494"/>
    </row>
    <row r="236" spans="1:9" s="276" customFormat="1" ht="15.75" customHeight="1" outlineLevel="1">
      <c r="A236" s="808"/>
      <c r="B236" s="730"/>
      <c r="C236" s="730"/>
      <c r="D236" s="730"/>
      <c r="E236" s="730"/>
      <c r="F236" s="730"/>
      <c r="G236" s="730"/>
      <c r="H236" s="730"/>
      <c r="I236" s="494"/>
    </row>
    <row r="237" spans="1:9" s="276" customFormat="1" ht="21" customHeight="1" outlineLevel="1">
      <c r="A237" s="1415" t="s">
        <v>215</v>
      </c>
      <c r="B237" s="1415"/>
      <c r="C237" s="1415"/>
      <c r="D237" s="1415"/>
      <c r="E237" s="1415"/>
      <c r="F237" s="1415"/>
      <c r="G237" s="1415"/>
      <c r="H237" s="1415"/>
      <c r="I237" s="494"/>
    </row>
    <row r="238" spans="1:8" s="276" customFormat="1" ht="14.25" outlineLevel="1">
      <c r="A238" s="854"/>
      <c r="B238" s="855"/>
      <c r="C238" s="855"/>
      <c r="D238" s="855"/>
      <c r="E238" s="855"/>
      <c r="F238" s="855"/>
      <c r="G238" s="494"/>
      <c r="H238" s="494"/>
    </row>
    <row r="239" spans="1:8" s="276" customFormat="1" ht="14.25">
      <c r="A239" s="854"/>
      <c r="B239" s="855"/>
      <c r="C239" s="855"/>
      <c r="D239" s="855"/>
      <c r="E239" s="855"/>
      <c r="F239" s="855"/>
      <c r="G239" s="494"/>
      <c r="H239" s="494"/>
    </row>
    <row r="240" spans="1:9" s="276" customFormat="1" ht="31.5" customHeight="1" outlineLevel="1">
      <c r="A240" s="1386" t="e">
        <f>CONCATENATE("Nota nr ",#REF!,": ",#REF!)</f>
        <v>#REF!</v>
      </c>
      <c r="B240" s="1386"/>
      <c r="C240" s="1386"/>
      <c r="D240" s="1386"/>
      <c r="E240" s="1386"/>
      <c r="F240" s="1386"/>
      <c r="G240" s="1386"/>
      <c r="H240" s="1386"/>
      <c r="I240" s="494"/>
    </row>
    <row r="241" spans="1:9" s="276" customFormat="1" ht="15" outlineLevel="1">
      <c r="A241" s="808"/>
      <c r="B241" s="730"/>
      <c r="C241" s="730"/>
      <c r="D241" s="730"/>
      <c r="E241" s="730"/>
      <c r="F241" s="730"/>
      <c r="G241" s="730"/>
      <c r="H241" s="730"/>
      <c r="I241" s="494"/>
    </row>
    <row r="242" spans="1:9" s="276" customFormat="1" ht="119.25" customHeight="1" outlineLevel="1">
      <c r="A242" s="1417" t="s">
        <v>126</v>
      </c>
      <c r="B242" s="1417"/>
      <c r="C242" s="1417"/>
      <c r="D242" s="1417"/>
      <c r="E242" s="1417"/>
      <c r="F242" s="1417"/>
      <c r="G242" s="1417"/>
      <c r="H242" s="1417"/>
      <c r="I242" s="494"/>
    </row>
    <row r="243" spans="1:8" s="276" customFormat="1" ht="12" customHeight="1" outlineLevel="1">
      <c r="A243" s="1413"/>
      <c r="B243" s="1413"/>
      <c r="C243" s="1413"/>
      <c r="D243" s="1413"/>
      <c r="E243" s="1413"/>
      <c r="F243" s="1413"/>
      <c r="G243" s="1413"/>
      <c r="H243" s="1413"/>
    </row>
    <row r="244" spans="1:8" s="276" customFormat="1" ht="14.25">
      <c r="A244" s="853"/>
      <c r="B244" s="856"/>
      <c r="C244" s="856"/>
      <c r="D244" s="856"/>
      <c r="E244" s="856"/>
      <c r="F244" s="856"/>
      <c r="G244" s="494"/>
      <c r="H244" s="494"/>
    </row>
    <row r="245" spans="1:8" s="276" customFormat="1" ht="15" outlineLevel="1">
      <c r="A245" s="1386" t="e">
        <f>CONCATENATE("Nota nr ",#REF!,": ",#REF!)</f>
        <v>#REF!</v>
      </c>
      <c r="B245" s="1386"/>
      <c r="C245" s="1386"/>
      <c r="D245" s="1386"/>
      <c r="E245" s="1386"/>
      <c r="F245" s="1386"/>
      <c r="G245" s="1386"/>
      <c r="H245" s="1386"/>
    </row>
    <row r="246" spans="1:8" s="276" customFormat="1" ht="15" outlineLevel="1">
      <c r="A246" s="808"/>
      <c r="B246" s="730"/>
      <c r="C246" s="730"/>
      <c r="D246" s="730"/>
      <c r="E246" s="730"/>
      <c r="F246" s="730"/>
      <c r="G246" s="730"/>
      <c r="H246" s="730"/>
    </row>
    <row r="247" spans="1:8" s="276" customFormat="1" ht="14.25" customHeight="1" outlineLevel="1">
      <c r="A247" s="1412" t="s">
        <v>216</v>
      </c>
      <c r="B247" s="1412"/>
      <c r="C247" s="1412"/>
      <c r="D247" s="1412"/>
      <c r="E247" s="857" t="s">
        <v>217</v>
      </c>
      <c r="F247" s="857" t="s">
        <v>218</v>
      </c>
      <c r="G247" s="857" t="s">
        <v>219</v>
      </c>
      <c r="H247" s="858" t="s">
        <v>220</v>
      </c>
    </row>
    <row r="248" spans="1:8" s="276" customFormat="1" ht="12.75" customHeight="1" outlineLevel="1">
      <c r="A248" s="839">
        <v>1</v>
      </c>
      <c r="B248" s="1396" t="s">
        <v>221</v>
      </c>
      <c r="C248" s="1396"/>
      <c r="D248" s="1396"/>
      <c r="E248" s="859" t="s">
        <v>222</v>
      </c>
      <c r="F248" s="860">
        <v>4.0882</v>
      </c>
      <c r="G248" s="859" t="s">
        <v>223</v>
      </c>
      <c r="H248" s="861">
        <v>41274</v>
      </c>
    </row>
    <row r="249" spans="1:8" s="276" customFormat="1" ht="12.75" customHeight="1" outlineLevel="1">
      <c r="A249" s="840">
        <v>2</v>
      </c>
      <c r="B249" s="1404" t="s">
        <v>224</v>
      </c>
      <c r="C249" s="1404"/>
      <c r="D249" s="1404"/>
      <c r="E249" s="862" t="s">
        <v>222</v>
      </c>
      <c r="F249" s="863">
        <v>4.0882</v>
      </c>
      <c r="G249" s="859" t="s">
        <v>223</v>
      </c>
      <c r="H249" s="861">
        <v>41274</v>
      </c>
    </row>
    <row r="250" spans="1:8" s="276" customFormat="1" ht="12.75" customHeight="1" outlineLevel="1">
      <c r="A250" s="840">
        <v>3</v>
      </c>
      <c r="B250" s="1404" t="s">
        <v>225</v>
      </c>
      <c r="C250" s="1404"/>
      <c r="D250" s="1404"/>
      <c r="E250" s="862" t="s">
        <v>222</v>
      </c>
      <c r="F250" s="863">
        <v>4.0882</v>
      </c>
      <c r="G250" s="859" t="s">
        <v>223</v>
      </c>
      <c r="H250" s="861">
        <v>41274</v>
      </c>
    </row>
    <row r="251" spans="1:8" s="276" customFormat="1" ht="14.25" outlineLevel="1">
      <c r="A251" s="840">
        <v>4</v>
      </c>
      <c r="B251" s="1404"/>
      <c r="C251" s="1404"/>
      <c r="D251" s="1404"/>
      <c r="E251" s="864"/>
      <c r="F251" s="864"/>
      <c r="G251" s="864"/>
      <c r="H251" s="865"/>
    </row>
    <row r="252" spans="1:8" s="276" customFormat="1" ht="14.25" outlineLevel="1">
      <c r="A252" s="840">
        <v>5</v>
      </c>
      <c r="B252" s="1404"/>
      <c r="C252" s="1404"/>
      <c r="D252" s="1404"/>
      <c r="E252" s="864"/>
      <c r="F252" s="864"/>
      <c r="G252" s="864"/>
      <c r="H252" s="865"/>
    </row>
    <row r="253" spans="1:8" s="276" customFormat="1" ht="14.25" outlineLevel="1">
      <c r="A253" s="840">
        <v>6</v>
      </c>
      <c r="B253" s="1404"/>
      <c r="C253" s="1404"/>
      <c r="D253" s="1404"/>
      <c r="E253" s="864"/>
      <c r="F253" s="864"/>
      <c r="G253" s="864"/>
      <c r="H253" s="865"/>
    </row>
    <row r="254" spans="1:8" s="276" customFormat="1" ht="14.25" outlineLevel="1">
      <c r="A254" s="841">
        <v>7</v>
      </c>
      <c r="B254" s="1418"/>
      <c r="C254" s="1418"/>
      <c r="D254" s="1418"/>
      <c r="E254" s="866"/>
      <c r="F254" s="866"/>
      <c r="G254" s="866"/>
      <c r="H254" s="867"/>
    </row>
    <row r="255" spans="1:6" s="276" customFormat="1" ht="15" outlineLevel="1">
      <c r="A255" s="868"/>
      <c r="B255" s="869"/>
      <c r="C255" s="870"/>
      <c r="D255" s="870"/>
      <c r="E255" s="870"/>
      <c r="F255" s="870"/>
    </row>
  </sheetData>
  <sheetProtection selectLockedCells="1" selectUnlockedCells="1"/>
  <mergeCells count="179">
    <mergeCell ref="A242:H242"/>
    <mergeCell ref="B254:D254"/>
    <mergeCell ref="B248:D248"/>
    <mergeCell ref="B249:D249"/>
    <mergeCell ref="B250:D250"/>
    <mergeCell ref="B251:D251"/>
    <mergeCell ref="B252:D252"/>
    <mergeCell ref="B253:D253"/>
    <mergeCell ref="A240:H240"/>
    <mergeCell ref="A216:H216"/>
    <mergeCell ref="A218:H218"/>
    <mergeCell ref="A227:H227"/>
    <mergeCell ref="A230:H230"/>
    <mergeCell ref="A232:H232"/>
    <mergeCell ref="A235:H235"/>
    <mergeCell ref="A208:H208"/>
    <mergeCell ref="A212:B212"/>
    <mergeCell ref="A213:B213"/>
    <mergeCell ref="A245:H245"/>
    <mergeCell ref="A247:D247"/>
    <mergeCell ref="A243:H243"/>
    <mergeCell ref="A220:H220"/>
    <mergeCell ref="A222:H222"/>
    <mergeCell ref="A225:H225"/>
    <mergeCell ref="A237:H237"/>
    <mergeCell ref="B202:D202"/>
    <mergeCell ref="E202:F202"/>
    <mergeCell ref="G202:H202"/>
    <mergeCell ref="A210:B211"/>
    <mergeCell ref="C210:D210"/>
    <mergeCell ref="E210:F210"/>
    <mergeCell ref="G210:H210"/>
    <mergeCell ref="B203:D203"/>
    <mergeCell ref="E203:F203"/>
    <mergeCell ref="G203:H203"/>
    <mergeCell ref="A197:H197"/>
    <mergeCell ref="A199:D199"/>
    <mergeCell ref="E199:F199"/>
    <mergeCell ref="G199:H199"/>
    <mergeCell ref="B201:D201"/>
    <mergeCell ref="E201:F201"/>
    <mergeCell ref="G201:H201"/>
    <mergeCell ref="B200:D200"/>
    <mergeCell ref="E200:F200"/>
    <mergeCell ref="G200:H200"/>
    <mergeCell ref="B183:H183"/>
    <mergeCell ref="B192:D192"/>
    <mergeCell ref="A186:E186"/>
    <mergeCell ref="A188:D189"/>
    <mergeCell ref="E189:F189"/>
    <mergeCell ref="A195:H195"/>
    <mergeCell ref="B191:D191"/>
    <mergeCell ref="B171:H171"/>
    <mergeCell ref="G189:H189"/>
    <mergeCell ref="B190:D190"/>
    <mergeCell ref="B176:H176"/>
    <mergeCell ref="B177:H177"/>
    <mergeCell ref="B179:H179"/>
    <mergeCell ref="B180:H180"/>
    <mergeCell ref="B182:H182"/>
    <mergeCell ref="B173:H173"/>
    <mergeCell ref="B174:H174"/>
    <mergeCell ref="B157:H157"/>
    <mergeCell ref="B159:H159"/>
    <mergeCell ref="B160:H160"/>
    <mergeCell ref="A162:H162"/>
    <mergeCell ref="B164:F164"/>
    <mergeCell ref="B165:H165"/>
    <mergeCell ref="B167:F167"/>
    <mergeCell ref="B168:H168"/>
    <mergeCell ref="B170:H170"/>
    <mergeCell ref="B130:F130"/>
    <mergeCell ref="B131:F131"/>
    <mergeCell ref="B132:F132"/>
    <mergeCell ref="B133:F133"/>
    <mergeCell ref="B145:F145"/>
    <mergeCell ref="B146:H146"/>
    <mergeCell ref="B154:H154"/>
    <mergeCell ref="B156:F156"/>
    <mergeCell ref="A138:H138"/>
    <mergeCell ref="A140:F140"/>
    <mergeCell ref="B142:F142"/>
    <mergeCell ref="B143:H143"/>
    <mergeCell ref="A151:F151"/>
    <mergeCell ref="B153:F153"/>
    <mergeCell ref="B148:H148"/>
    <mergeCell ref="B149:H149"/>
    <mergeCell ref="B117:E117"/>
    <mergeCell ref="B118:E118"/>
    <mergeCell ref="B134:F134"/>
    <mergeCell ref="B135:F135"/>
    <mergeCell ref="A123:H123"/>
    <mergeCell ref="A125:F125"/>
    <mergeCell ref="B126:F126"/>
    <mergeCell ref="B127:F127"/>
    <mergeCell ref="B128:F128"/>
    <mergeCell ref="B129:F129"/>
    <mergeCell ref="B119:E119"/>
    <mergeCell ref="B120:E120"/>
    <mergeCell ref="A108:H108"/>
    <mergeCell ref="A110:E110"/>
    <mergeCell ref="B111:E111"/>
    <mergeCell ref="B112:E112"/>
    <mergeCell ref="B113:E113"/>
    <mergeCell ref="B114:E114"/>
    <mergeCell ref="B115:E115"/>
    <mergeCell ref="B116:E116"/>
    <mergeCell ref="B85:F85"/>
    <mergeCell ref="B86:F86"/>
    <mergeCell ref="B87:F87"/>
    <mergeCell ref="B88:F88"/>
    <mergeCell ref="B98:F98"/>
    <mergeCell ref="B99:F99"/>
    <mergeCell ref="B104:F104"/>
    <mergeCell ref="B105:F105"/>
    <mergeCell ref="A93:H93"/>
    <mergeCell ref="A95:F95"/>
    <mergeCell ref="B96:F96"/>
    <mergeCell ref="B97:F97"/>
    <mergeCell ref="B102:F102"/>
    <mergeCell ref="B103:F103"/>
    <mergeCell ref="B100:F100"/>
    <mergeCell ref="B101:F101"/>
    <mergeCell ref="B71:F71"/>
    <mergeCell ref="B72:F72"/>
    <mergeCell ref="B89:F89"/>
    <mergeCell ref="B90:F90"/>
    <mergeCell ref="A78:H78"/>
    <mergeCell ref="A80:F80"/>
    <mergeCell ref="B81:F81"/>
    <mergeCell ref="B82:F82"/>
    <mergeCell ref="B83:F83"/>
    <mergeCell ref="B84:F84"/>
    <mergeCell ref="B73:F73"/>
    <mergeCell ref="A74:F74"/>
    <mergeCell ref="B58:F58"/>
    <mergeCell ref="A59:F59"/>
    <mergeCell ref="A60:D60"/>
    <mergeCell ref="A64:H64"/>
    <mergeCell ref="A67:H67"/>
    <mergeCell ref="A61:H61"/>
    <mergeCell ref="A69:F69"/>
    <mergeCell ref="B70:F70"/>
    <mergeCell ref="B36:F36"/>
    <mergeCell ref="A37:F37"/>
    <mergeCell ref="A38:D38"/>
    <mergeCell ref="A39:H39"/>
    <mergeCell ref="A50:F50"/>
    <mergeCell ref="A51:F51"/>
    <mergeCell ref="B56:F56"/>
    <mergeCell ref="B57:F57"/>
    <mergeCell ref="B43:F43"/>
    <mergeCell ref="B44:F44"/>
    <mergeCell ref="A45:F45"/>
    <mergeCell ref="A48:H48"/>
    <mergeCell ref="B54:F54"/>
    <mergeCell ref="A55:F55"/>
    <mergeCell ref="B52:F52"/>
    <mergeCell ref="B53:F53"/>
    <mergeCell ref="A17:H17"/>
    <mergeCell ref="A19:H19"/>
    <mergeCell ref="A41:F41"/>
    <mergeCell ref="B42:F42"/>
    <mergeCell ref="A25:H25"/>
    <mergeCell ref="A27:H27"/>
    <mergeCell ref="A29:H29"/>
    <mergeCell ref="A32:H32"/>
    <mergeCell ref="A34:F34"/>
    <mergeCell ref="B35:F35"/>
    <mergeCell ref="A21:H21"/>
    <mergeCell ref="A23:H23"/>
    <mergeCell ref="A1:B1"/>
    <mergeCell ref="A4:H4"/>
    <mergeCell ref="A6:H6"/>
    <mergeCell ref="B7:H7"/>
    <mergeCell ref="A9:H9"/>
    <mergeCell ref="A11:E11"/>
    <mergeCell ref="A13:H13"/>
    <mergeCell ref="A15:H15"/>
  </mergeCells>
  <dataValidations count="1">
    <dataValidation type="decimal" allowBlank="1" showErrorMessage="1" error="Niepoprawna liczba. Proszę poprawić" sqref="G70:H73">
      <formula1>-99999999999</formula1>
      <formula2>99999999999</formula2>
    </dataValidation>
  </dataValidations>
  <printOptions/>
  <pageMargins left="0.7083333333333334" right="0.7083333333333334" top="0.7479166666666667" bottom="0.7479166666666667" header="0.5118055555555555" footer="0.5118055555555555"/>
  <pageSetup fitToHeight="0" fitToWidth="1" horizontalDpi="300" verticalDpi="300" orientation="portrait" paperSize="9" scale="70" r:id="rId1"/>
  <rowBreaks count="1" manualBreakCount="1">
    <brk id="229" max="7" man="1"/>
  </rowBreaks>
</worksheet>
</file>

<file path=xl/worksheets/sheet14.xml><?xml version="1.0" encoding="utf-8"?>
<worksheet xmlns="http://schemas.openxmlformats.org/spreadsheetml/2006/main" xmlns:r="http://schemas.openxmlformats.org/officeDocument/2006/relationships">
  <sheetPr codeName="noty instrumenty">
    <tabColor indexed="43"/>
  </sheetPr>
  <dimension ref="A1:J97"/>
  <sheetViews>
    <sheetView showGridLines="0" view="pageBreakPreview" zoomScale="90" zoomScaleNormal="90" zoomScaleSheetLayoutView="90" zoomScalePageLayoutView="0" workbookViewId="0" topLeftCell="A10">
      <selection activeCell="B71" sqref="B71"/>
    </sheetView>
  </sheetViews>
  <sheetFormatPr defaultColWidth="8.88671875" defaultRowHeight="15" outlineLevelRow="1"/>
  <cols>
    <col min="1" max="4" width="13.5546875" style="0" customWidth="1"/>
    <col min="5" max="5" width="15.10546875" style="0" customWidth="1"/>
    <col min="6" max="6" width="13.5546875" style="0" customWidth="1"/>
    <col min="7" max="7" width="26.5546875" style="0" customWidth="1"/>
    <col min="8" max="8" width="13.5546875" style="0" hidden="1" customWidth="1"/>
    <col min="9" max="10" width="13.5546875" style="0" customWidth="1"/>
  </cols>
  <sheetData>
    <row r="1" spans="1:8" ht="15">
      <c r="A1" s="1165" t="e">
        <f>#REF!</f>
        <v>#REF!</v>
      </c>
      <c r="B1" s="1165"/>
      <c r="C1" s="414"/>
      <c r="D1" s="414"/>
      <c r="E1" s="414"/>
      <c r="F1" s="414"/>
      <c r="G1" s="414"/>
      <c r="H1" s="414"/>
    </row>
    <row r="2" spans="1:8" ht="15">
      <c r="A2" s="277" t="e">
        <f>#REF!</f>
        <v>#REF!</v>
      </c>
      <c r="B2" s="277"/>
      <c r="C2" s="415"/>
      <c r="D2" s="415"/>
      <c r="E2" s="415"/>
      <c r="F2" s="415"/>
      <c r="G2" s="415"/>
      <c r="H2" s="415"/>
    </row>
    <row r="4" spans="1:10" ht="15" customHeight="1" outlineLevel="1">
      <c r="A4" s="1422" t="e">
        <f>CONCATENATE("Nota nr ",#REF!,": ",#REF!)</f>
        <v>#REF!</v>
      </c>
      <c r="B4" s="1422"/>
      <c r="C4" s="1422"/>
      <c r="D4" s="1422"/>
      <c r="E4" s="1422"/>
      <c r="F4" s="1422"/>
      <c r="G4" s="1422"/>
      <c r="H4" s="1422"/>
      <c r="I4" s="871"/>
      <c r="J4" s="871"/>
    </row>
    <row r="5" spans="1:10" ht="15" outlineLevel="1">
      <c r="A5" s="872"/>
      <c r="B5" s="873"/>
      <c r="C5" s="873"/>
      <c r="D5" s="873"/>
      <c r="E5" s="873"/>
      <c r="F5" s="873"/>
      <c r="G5" s="873"/>
      <c r="H5" s="873"/>
      <c r="I5" s="873"/>
      <c r="J5" s="873"/>
    </row>
    <row r="6" spans="1:10" ht="39.75" customHeight="1" outlineLevel="1">
      <c r="A6" s="1423" t="s">
        <v>651</v>
      </c>
      <c r="B6" s="1423"/>
      <c r="C6" s="1423"/>
      <c r="D6" s="1424" t="s">
        <v>226</v>
      </c>
      <c r="E6" s="1424"/>
      <c r="F6" s="874" t="s">
        <v>281</v>
      </c>
      <c r="G6" s="1425" t="s">
        <v>227</v>
      </c>
      <c r="H6" s="1425"/>
      <c r="I6" s="875"/>
      <c r="J6" s="875"/>
    </row>
    <row r="7" spans="1:10" ht="19.5" customHeight="1" outlineLevel="1">
      <c r="A7" s="1419" t="s">
        <v>228</v>
      </c>
      <c r="B7" s="1419"/>
      <c r="C7" s="1419"/>
      <c r="D7" s="1420"/>
      <c r="E7" s="1420"/>
      <c r="F7" s="876"/>
      <c r="G7" s="1421"/>
      <c r="H7" s="1421"/>
      <c r="I7" s="877"/>
      <c r="J7" s="877"/>
    </row>
    <row r="8" spans="1:10" ht="19.5" customHeight="1" outlineLevel="1">
      <c r="A8" s="1426" t="s">
        <v>229</v>
      </c>
      <c r="B8" s="1426"/>
      <c r="C8" s="1426"/>
      <c r="D8" s="1427"/>
      <c r="E8" s="1427"/>
      <c r="F8" s="878"/>
      <c r="G8" s="1428"/>
      <c r="H8" s="1428"/>
      <c r="I8" s="879"/>
      <c r="J8" s="877"/>
    </row>
    <row r="9" spans="1:10" ht="25.5" customHeight="1" outlineLevel="1">
      <c r="A9" s="1426" t="s">
        <v>945</v>
      </c>
      <c r="B9" s="1426"/>
      <c r="C9" s="1426"/>
      <c r="D9" s="1429" t="s">
        <v>230</v>
      </c>
      <c r="E9" s="1429"/>
      <c r="F9" s="878">
        <v>4174341.28</v>
      </c>
      <c r="G9" s="1428" t="s">
        <v>231</v>
      </c>
      <c r="H9" s="1428"/>
      <c r="I9" s="879"/>
      <c r="J9" s="877"/>
    </row>
    <row r="10" spans="1:10" s="6" customFormat="1" ht="19.5" customHeight="1" outlineLevel="1">
      <c r="A10" s="1426" t="s">
        <v>940</v>
      </c>
      <c r="B10" s="1426"/>
      <c r="C10" s="1426"/>
      <c r="D10" s="1427"/>
      <c r="E10" s="1427"/>
      <c r="F10" s="878"/>
      <c r="G10" s="1428"/>
      <c r="H10" s="1428"/>
      <c r="I10" s="880"/>
      <c r="J10" s="881"/>
    </row>
    <row r="11" spans="1:10" s="6" customFormat="1" ht="19.5" customHeight="1" outlineLevel="1">
      <c r="A11" s="1426" t="s">
        <v>937</v>
      </c>
      <c r="B11" s="1426"/>
      <c r="C11" s="1426"/>
      <c r="D11" s="1427"/>
      <c r="E11" s="1427"/>
      <c r="F11" s="878"/>
      <c r="G11" s="1428"/>
      <c r="H11" s="1428"/>
      <c r="I11" s="880"/>
      <c r="J11" s="881"/>
    </row>
    <row r="12" spans="1:10" s="6" customFormat="1" ht="19.5" customHeight="1" outlineLevel="1">
      <c r="A12" s="1426" t="s">
        <v>232</v>
      </c>
      <c r="B12" s="1426"/>
      <c r="C12" s="1426"/>
      <c r="D12" s="1427"/>
      <c r="E12" s="1427"/>
      <c r="F12" s="878"/>
      <c r="G12" s="1428"/>
      <c r="H12" s="1428"/>
      <c r="I12" s="880"/>
      <c r="J12" s="881"/>
    </row>
    <row r="13" spans="1:10" s="6" customFormat="1" ht="19.5" customHeight="1" outlineLevel="1">
      <c r="A13" s="1426" t="s">
        <v>233</v>
      </c>
      <c r="B13" s="1426"/>
      <c r="C13" s="1426"/>
      <c r="D13" s="1427"/>
      <c r="E13" s="1427"/>
      <c r="F13" s="878"/>
      <c r="G13" s="1428"/>
      <c r="H13" s="1428"/>
      <c r="I13" s="880"/>
      <c r="J13" s="881"/>
    </row>
    <row r="14" spans="1:10" s="6" customFormat="1" ht="19.5" customHeight="1" outlineLevel="1">
      <c r="A14" s="1426" t="s">
        <v>229</v>
      </c>
      <c r="B14" s="1426"/>
      <c r="C14" s="1426"/>
      <c r="D14" s="1427"/>
      <c r="E14" s="1427"/>
      <c r="F14" s="878"/>
      <c r="G14" s="1428"/>
      <c r="H14" s="1428"/>
      <c r="I14" s="880"/>
      <c r="J14" s="881"/>
    </row>
    <row r="15" spans="1:10" s="6" customFormat="1" ht="19.5" customHeight="1" outlineLevel="1">
      <c r="A15" s="1433" t="s">
        <v>234</v>
      </c>
      <c r="B15" s="1433"/>
      <c r="C15" s="1433"/>
      <c r="D15" s="1434"/>
      <c r="E15" s="1434"/>
      <c r="F15" s="882"/>
      <c r="G15" s="1435"/>
      <c r="H15" s="1435"/>
      <c r="I15" s="880"/>
      <c r="J15" s="881"/>
    </row>
    <row r="16" spans="1:10" s="6" customFormat="1" ht="15" outlineLevel="1">
      <c r="A16" s="873"/>
      <c r="B16" s="873"/>
      <c r="C16" s="873"/>
      <c r="D16" s="873"/>
      <c r="E16" s="873"/>
      <c r="F16" s="873"/>
      <c r="G16" s="873"/>
      <c r="H16" s="873"/>
      <c r="I16" s="873"/>
      <c r="J16" s="873"/>
    </row>
    <row r="17" spans="1:10" s="6" customFormat="1" ht="15">
      <c r="A17" s="873"/>
      <c r="B17" s="873"/>
      <c r="C17" s="873"/>
      <c r="D17" s="873"/>
      <c r="E17" s="873"/>
      <c r="F17" s="873"/>
      <c r="G17" s="873"/>
      <c r="H17" s="873"/>
      <c r="I17" s="873"/>
      <c r="J17" s="873"/>
    </row>
    <row r="18" spans="1:10" s="6" customFormat="1" ht="15" customHeight="1" outlineLevel="1">
      <c r="A18" s="1422" t="e">
        <f>CONCATENATE("Nota nr ",#REF!,": ",#REF!)</f>
        <v>#REF!</v>
      </c>
      <c r="B18" s="1422"/>
      <c r="C18" s="1422"/>
      <c r="D18" s="1422"/>
      <c r="E18" s="1422"/>
      <c r="F18" s="1422"/>
      <c r="G18" s="1422"/>
      <c r="H18" s="1422"/>
      <c r="I18" s="871"/>
      <c r="J18" s="871"/>
    </row>
    <row r="19" spans="2:10" s="6" customFormat="1" ht="15" outlineLevel="1">
      <c r="B19" s="490"/>
      <c r="C19" s="873"/>
      <c r="D19" s="873"/>
      <c r="E19" s="873"/>
      <c r="F19" s="873"/>
      <c r="G19" s="873"/>
      <c r="H19" s="873"/>
      <c r="I19" s="873"/>
      <c r="J19" s="873"/>
    </row>
    <row r="20" spans="1:10" s="6" customFormat="1" ht="42.75" customHeight="1" outlineLevel="1">
      <c r="A20" s="1432" t="s">
        <v>86</v>
      </c>
      <c r="B20" s="1432"/>
      <c r="C20" s="1432"/>
      <c r="D20" s="1432"/>
      <c r="E20" s="1432"/>
      <c r="F20" s="1432"/>
      <c r="G20" s="1432"/>
      <c r="H20" s="1432"/>
      <c r="I20" s="883"/>
      <c r="J20" s="883"/>
    </row>
    <row r="21" spans="1:10" s="6" customFormat="1" ht="8.25" customHeight="1" outlineLevel="1">
      <c r="A21" s="873"/>
      <c r="B21" s="873"/>
      <c r="C21" s="873"/>
      <c r="D21" s="873"/>
      <c r="E21" s="873"/>
      <c r="F21" s="873"/>
      <c r="G21" s="873"/>
      <c r="H21" s="873"/>
      <c r="I21" s="873"/>
      <c r="J21" s="873"/>
    </row>
    <row r="22" spans="1:10" s="6" customFormat="1" ht="15" hidden="1">
      <c r="A22" s="873"/>
      <c r="B22" s="873"/>
      <c r="C22" s="873"/>
      <c r="D22" s="873"/>
      <c r="E22" s="873"/>
      <c r="F22" s="873"/>
      <c r="G22" s="873"/>
      <c r="H22" s="873"/>
      <c r="I22" s="873"/>
      <c r="J22" s="873"/>
    </row>
    <row r="23" spans="1:10" s="286" customFormat="1" ht="15" customHeight="1" hidden="1" outlineLevel="1">
      <c r="A23" s="1422" t="e">
        <f>CONCATENATE("Nota nr ",#REF!,": ",#REF!)</f>
        <v>#REF!</v>
      </c>
      <c r="B23" s="1422"/>
      <c r="C23" s="1422"/>
      <c r="D23" s="1422"/>
      <c r="E23" s="1422"/>
      <c r="F23" s="1422"/>
      <c r="G23" s="1422"/>
      <c r="H23" s="1422"/>
      <c r="I23" s="871"/>
      <c r="J23" s="871"/>
    </row>
    <row r="24" spans="1:10" s="286" customFormat="1" ht="15" hidden="1" outlineLevel="1">
      <c r="A24" s="871"/>
      <c r="B24" s="871"/>
      <c r="C24" s="871"/>
      <c r="D24" s="871"/>
      <c r="E24" s="871"/>
      <c r="F24" s="871"/>
      <c r="G24" s="884" t="s">
        <v>266</v>
      </c>
      <c r="H24" s="871"/>
      <c r="I24" s="871"/>
      <c r="J24" s="871"/>
    </row>
    <row r="25" spans="1:8" s="276" customFormat="1" ht="42" customHeight="1" hidden="1" outlineLevel="1">
      <c r="A25" s="1436" t="s">
        <v>651</v>
      </c>
      <c r="B25" s="1436"/>
      <c r="C25" s="1436"/>
      <c r="D25" s="1436"/>
      <c r="E25" s="1436"/>
      <c r="F25" s="1436"/>
      <c r="G25" s="626" t="e">
        <f>CONCATENATE(#REF!," ","r."," - ",#REF!," ","r.")</f>
        <v>#REF!</v>
      </c>
      <c r="H25" s="627" t="e">
        <f>CONCATENATE(#REF!," ","r."," - ",#REF!," ","r.")</f>
        <v>#REF!</v>
      </c>
    </row>
    <row r="26" spans="1:8" s="276" customFormat="1" ht="12.75" hidden="1" outlineLevel="1">
      <c r="A26" s="1430" t="s">
        <v>235</v>
      </c>
      <c r="B26" s="1430"/>
      <c r="C26" s="1430"/>
      <c r="D26" s="1430"/>
      <c r="E26" s="1430"/>
      <c r="F26" s="1430"/>
      <c r="G26" s="885"/>
      <c r="H26" s="886"/>
    </row>
    <row r="27" spans="1:8" s="649" customFormat="1" ht="12.75" customHeight="1" hidden="1" outlineLevel="1">
      <c r="A27" s="1431" t="s">
        <v>236</v>
      </c>
      <c r="B27" s="1431"/>
      <c r="C27" s="1431"/>
      <c r="D27" s="1431"/>
      <c r="E27" s="1431"/>
      <c r="F27" s="1431"/>
      <c r="G27" s="887">
        <f>SUM(G28:G33)</f>
        <v>0</v>
      </c>
      <c r="H27" s="888">
        <f>SUM(H28:H33)</f>
        <v>0</v>
      </c>
    </row>
    <row r="28" spans="1:8" s="276" customFormat="1" ht="15" customHeight="1" hidden="1" outlineLevel="1">
      <c r="A28" s="1439" t="s">
        <v>237</v>
      </c>
      <c r="B28" s="1439"/>
      <c r="C28" s="1439"/>
      <c r="D28" s="1439"/>
      <c r="E28" s="1439"/>
      <c r="F28" s="1439"/>
      <c r="G28" s="889"/>
      <c r="H28" s="890"/>
    </row>
    <row r="29" spans="1:8" s="276" customFormat="1" ht="12.75" customHeight="1" hidden="1" outlineLevel="1">
      <c r="A29" s="1439" t="s">
        <v>238</v>
      </c>
      <c r="B29" s="1439"/>
      <c r="C29" s="1439"/>
      <c r="D29" s="1439"/>
      <c r="E29" s="1439"/>
      <c r="F29" s="1439"/>
      <c r="G29" s="889"/>
      <c r="H29" s="890"/>
    </row>
    <row r="30" spans="1:8" s="276" customFormat="1" ht="30" customHeight="1" hidden="1" outlineLevel="1">
      <c r="A30" s="1439" t="s">
        <v>239</v>
      </c>
      <c r="B30" s="1439"/>
      <c r="C30" s="1439"/>
      <c r="D30" s="1439"/>
      <c r="E30" s="1439"/>
      <c r="F30" s="1439"/>
      <c r="G30" s="889"/>
      <c r="H30" s="890"/>
    </row>
    <row r="31" spans="1:8" s="276" customFormat="1" ht="17.25" customHeight="1" hidden="1" outlineLevel="1">
      <c r="A31" s="1439" t="s">
        <v>240</v>
      </c>
      <c r="B31" s="1439"/>
      <c r="C31" s="1439"/>
      <c r="D31" s="1439"/>
      <c r="E31" s="1439"/>
      <c r="F31" s="1439"/>
      <c r="G31" s="889"/>
      <c r="H31" s="890"/>
    </row>
    <row r="32" spans="1:8" s="276" customFormat="1" ht="28.5" customHeight="1" hidden="1" outlineLevel="1">
      <c r="A32" s="1439" t="s">
        <v>241</v>
      </c>
      <c r="B32" s="1439"/>
      <c r="C32" s="1439"/>
      <c r="D32" s="1439"/>
      <c r="E32" s="1439"/>
      <c r="F32" s="1439"/>
      <c r="G32" s="889"/>
      <c r="H32" s="890"/>
    </row>
    <row r="33" spans="1:8" s="276" customFormat="1" ht="12.75" customHeight="1" hidden="1" outlineLevel="1">
      <c r="A33" s="1440" t="s">
        <v>242</v>
      </c>
      <c r="B33" s="1440"/>
      <c r="C33" s="1440"/>
      <c r="D33" s="1440"/>
      <c r="E33" s="1440"/>
      <c r="F33" s="1440"/>
      <c r="G33" s="891"/>
      <c r="H33" s="892"/>
    </row>
    <row r="34" spans="1:8" s="649" customFormat="1" ht="25.5" customHeight="1" hidden="1" outlineLevel="1">
      <c r="A34" s="1431" t="s">
        <v>243</v>
      </c>
      <c r="B34" s="1431"/>
      <c r="C34" s="1431"/>
      <c r="D34" s="1431"/>
      <c r="E34" s="1431"/>
      <c r="F34" s="1431"/>
      <c r="G34" s="887">
        <f>SUM(G35:G36)</f>
        <v>0</v>
      </c>
      <c r="H34" s="888">
        <f>SUM(H35:H36)</f>
        <v>0</v>
      </c>
    </row>
    <row r="35" spans="1:8" s="29" customFormat="1" ht="12.75" customHeight="1" hidden="1" outlineLevel="1">
      <c r="A35" s="1439" t="s">
        <v>244</v>
      </c>
      <c r="B35" s="1439"/>
      <c r="C35" s="1439"/>
      <c r="D35" s="1439"/>
      <c r="E35" s="1439"/>
      <c r="F35" s="1439"/>
      <c r="G35" s="889"/>
      <c r="H35" s="890"/>
    </row>
    <row r="36" spans="1:8" s="29" customFormat="1" ht="12.75" customHeight="1" hidden="1" outlineLevel="1">
      <c r="A36" s="1440" t="s">
        <v>245</v>
      </c>
      <c r="B36" s="1440"/>
      <c r="C36" s="1440"/>
      <c r="D36" s="1440"/>
      <c r="E36" s="1440"/>
      <c r="F36" s="1440"/>
      <c r="G36" s="891"/>
      <c r="H36" s="892"/>
    </row>
    <row r="37" spans="1:8" s="895" customFormat="1" ht="12.75" customHeight="1" hidden="1" outlineLevel="1">
      <c r="A37" s="1443" t="s">
        <v>246</v>
      </c>
      <c r="B37" s="1443"/>
      <c r="C37" s="1443"/>
      <c r="D37" s="1443"/>
      <c r="E37" s="1443"/>
      <c r="F37" s="1443"/>
      <c r="G37" s="893"/>
      <c r="H37" s="894"/>
    </row>
    <row r="38" spans="1:8" s="29" customFormat="1" ht="12.75" hidden="1" outlineLevel="1">
      <c r="A38" s="1437" t="s">
        <v>247</v>
      </c>
      <c r="B38" s="1437"/>
      <c r="C38" s="1437"/>
      <c r="D38" s="1437"/>
      <c r="E38" s="1437"/>
      <c r="F38" s="1437"/>
      <c r="G38" s="896">
        <f>G26+G27+G34+G37</f>
        <v>0</v>
      </c>
      <c r="H38" s="897">
        <f>H26+H27+H34+H37</f>
        <v>0</v>
      </c>
    </row>
    <row r="39" spans="1:10" ht="15" hidden="1" outlineLevel="1">
      <c r="A39" s="872"/>
      <c r="B39" s="873"/>
      <c r="C39" s="873"/>
      <c r="D39" s="873"/>
      <c r="E39" s="873"/>
      <c r="F39" s="873"/>
      <c r="G39" s="873"/>
      <c r="H39" s="873"/>
      <c r="I39" s="873"/>
      <c r="J39" s="873"/>
    </row>
    <row r="40" spans="1:10" ht="15" hidden="1" collapsed="1">
      <c r="A40" s="872"/>
      <c r="B40" s="873"/>
      <c r="C40" s="873"/>
      <c r="D40" s="873"/>
      <c r="E40" s="873"/>
      <c r="F40" s="873"/>
      <c r="G40" s="873"/>
      <c r="H40" s="873"/>
      <c r="I40" s="873"/>
      <c r="J40" s="873"/>
    </row>
    <row r="41" spans="1:10" ht="15" customHeight="1" hidden="1" outlineLevel="1">
      <c r="A41" s="898" t="e">
        <f>CONCATENATE("Nota nr ",#REF!,": ",#REF!)</f>
        <v>#REF!</v>
      </c>
      <c r="B41" s="898"/>
      <c r="C41" s="898"/>
      <c r="D41" s="898"/>
      <c r="E41" s="898"/>
      <c r="F41" s="898"/>
      <c r="G41" s="898"/>
      <c r="H41" s="898"/>
      <c r="I41" s="898"/>
      <c r="J41" s="898"/>
    </row>
    <row r="42" spans="1:10" ht="15" hidden="1" outlineLevel="1">
      <c r="A42" s="872"/>
      <c r="B42" s="873"/>
      <c r="C42" s="873"/>
      <c r="D42" s="873"/>
      <c r="E42" s="873"/>
      <c r="F42" s="873"/>
      <c r="G42" s="873"/>
      <c r="H42" s="873"/>
      <c r="I42" s="873"/>
      <c r="J42" s="873"/>
    </row>
    <row r="43" spans="1:8" s="29" customFormat="1" ht="82.5" customHeight="1" hidden="1" outlineLevel="1">
      <c r="A43" s="1438" t="s">
        <v>248</v>
      </c>
      <c r="B43" s="1438"/>
      <c r="C43" s="1438"/>
      <c r="D43" s="1438"/>
      <c r="E43" s="899" t="s">
        <v>281</v>
      </c>
      <c r="F43" s="899" t="s">
        <v>249</v>
      </c>
      <c r="G43" s="899" t="s">
        <v>250</v>
      </c>
      <c r="H43" s="900" t="s">
        <v>251</v>
      </c>
    </row>
    <row r="44" spans="1:8" s="29" customFormat="1" ht="12.75" hidden="1" outlineLevel="1">
      <c r="A44" s="1441"/>
      <c r="B44" s="1441"/>
      <c r="C44" s="1441"/>
      <c r="D44" s="1441"/>
      <c r="E44" s="901"/>
      <c r="F44" s="902"/>
      <c r="G44" s="903"/>
      <c r="H44" s="904"/>
    </row>
    <row r="45" spans="1:8" s="29" customFormat="1" ht="12.75" hidden="1" outlineLevel="1">
      <c r="A45" s="1441"/>
      <c r="B45" s="1441"/>
      <c r="C45" s="1441"/>
      <c r="D45" s="1441"/>
      <c r="E45" s="905"/>
      <c r="F45" s="906"/>
      <c r="G45" s="907"/>
      <c r="H45" s="908"/>
    </row>
    <row r="46" spans="1:8" s="29" customFormat="1" ht="12.75" hidden="1" outlineLevel="1">
      <c r="A46" s="1441"/>
      <c r="B46" s="1441"/>
      <c r="C46" s="1441"/>
      <c r="D46" s="1441"/>
      <c r="E46" s="905"/>
      <c r="F46" s="906"/>
      <c r="G46" s="907"/>
      <c r="H46" s="908"/>
    </row>
    <row r="47" spans="1:8" s="29" customFormat="1" ht="12.75" hidden="1" outlineLevel="1">
      <c r="A47" s="1441"/>
      <c r="B47" s="1441"/>
      <c r="C47" s="1441"/>
      <c r="D47" s="1441"/>
      <c r="E47" s="905"/>
      <c r="F47" s="906"/>
      <c r="G47" s="907"/>
      <c r="H47" s="908"/>
    </row>
    <row r="48" spans="1:8" s="29" customFormat="1" ht="12.75" hidden="1" outlineLevel="1">
      <c r="A48" s="1441"/>
      <c r="B48" s="1441"/>
      <c r="C48" s="1441"/>
      <c r="D48" s="1441"/>
      <c r="E48" s="905"/>
      <c r="F48" s="906"/>
      <c r="G48" s="907"/>
      <c r="H48" s="908"/>
    </row>
    <row r="49" spans="1:8" s="29" customFormat="1" ht="12.75" hidden="1" outlineLevel="1">
      <c r="A49" s="1444"/>
      <c r="B49" s="1444"/>
      <c r="C49" s="1444"/>
      <c r="D49" s="1444"/>
      <c r="E49" s="909"/>
      <c r="F49" s="910"/>
      <c r="G49" s="911"/>
      <c r="H49" s="912"/>
    </row>
    <row r="50" spans="1:10" ht="15" hidden="1" outlineLevel="1">
      <c r="A50" s="913"/>
      <c r="B50" s="913"/>
      <c r="C50" s="913"/>
      <c r="D50" s="913"/>
      <c r="E50" s="913"/>
      <c r="F50" s="914"/>
      <c r="G50" s="914"/>
      <c r="H50" s="914"/>
      <c r="I50" s="915"/>
      <c r="J50" s="915"/>
    </row>
    <row r="51" spans="1:10" ht="51" customHeight="1" hidden="1" outlineLevel="1">
      <c r="A51" s="1445" t="s">
        <v>252</v>
      </c>
      <c r="B51" s="1445"/>
      <c r="C51" s="1445"/>
      <c r="D51" s="1445"/>
      <c r="E51" s="1445"/>
      <c r="F51" s="1445"/>
      <c r="G51" s="1445"/>
      <c r="H51" s="1445"/>
      <c r="I51" s="916"/>
      <c r="J51" s="916"/>
    </row>
    <row r="52" spans="1:10" ht="18" customHeight="1" hidden="1" collapsed="1">
      <c r="A52" s="913"/>
      <c r="B52" s="913"/>
      <c r="C52" s="913"/>
      <c r="D52" s="913"/>
      <c r="E52" s="913"/>
      <c r="F52" s="914"/>
      <c r="G52" s="914"/>
      <c r="H52" s="914"/>
      <c r="I52" s="915"/>
      <c r="J52" s="915"/>
    </row>
    <row r="53" spans="1:10" ht="15">
      <c r="A53" s="913"/>
      <c r="B53" s="913"/>
      <c r="C53" s="913"/>
      <c r="D53" s="913"/>
      <c r="E53" s="913"/>
      <c r="F53" s="914"/>
      <c r="G53" s="914"/>
      <c r="H53" s="914"/>
      <c r="I53" s="915"/>
      <c r="J53" s="915"/>
    </row>
    <row r="54" spans="1:10" ht="15" customHeight="1" outlineLevel="1">
      <c r="A54" s="917" t="e">
        <f>CONCATENATE("Nota nr ",#REF!,": ",#REF!)</f>
        <v>#REF!</v>
      </c>
      <c r="B54" s="917"/>
      <c r="C54" s="917"/>
      <c r="D54" s="917"/>
      <c r="E54" s="917"/>
      <c r="F54" s="917"/>
      <c r="G54" s="917"/>
      <c r="H54" s="917"/>
      <c r="I54" s="917"/>
      <c r="J54" s="917"/>
    </row>
    <row r="55" spans="1:10" ht="15" outlineLevel="1">
      <c r="A55" s="871"/>
      <c r="B55" s="871"/>
      <c r="C55" s="871"/>
      <c r="D55" s="871"/>
      <c r="E55" s="871"/>
      <c r="F55" s="871"/>
      <c r="G55" s="871"/>
      <c r="H55" s="871"/>
      <c r="I55" s="871"/>
      <c r="J55" s="871"/>
    </row>
    <row r="56" spans="1:10" ht="132" customHeight="1" outlineLevel="1">
      <c r="A56" s="1446" t="s">
        <v>117</v>
      </c>
      <c r="B56" s="1446"/>
      <c r="C56" s="1446"/>
      <c r="D56" s="1446"/>
      <c r="E56" s="1446"/>
      <c r="F56" s="1446"/>
      <c r="G56" s="1446"/>
      <c r="H56" s="1446"/>
      <c r="I56" s="871"/>
      <c r="J56" s="871"/>
    </row>
    <row r="57" spans="1:10" ht="15">
      <c r="A57" s="871"/>
      <c r="B57" s="871"/>
      <c r="C57" s="871"/>
      <c r="D57" s="871"/>
      <c r="E57" s="871"/>
      <c r="F57" s="871"/>
      <c r="G57" s="871"/>
      <c r="H57" s="871"/>
      <c r="I57" s="871"/>
      <c r="J57" s="871"/>
    </row>
    <row r="58" spans="1:10" ht="15">
      <c r="A58" s="872"/>
      <c r="B58" s="873"/>
      <c r="C58" s="873"/>
      <c r="D58" s="873"/>
      <c r="E58" s="873"/>
      <c r="F58" s="873"/>
      <c r="G58" s="873"/>
      <c r="H58" s="873"/>
      <c r="I58" s="873"/>
      <c r="J58" s="873"/>
    </row>
    <row r="59" spans="1:10" ht="15" customHeight="1" hidden="1" outlineLevel="1">
      <c r="A59" s="917" t="e">
        <f>CONCATENATE("Nota nr ",#REF!,": ",#REF!)</f>
        <v>#REF!</v>
      </c>
      <c r="B59" s="918"/>
      <c r="C59" s="918"/>
      <c r="D59" s="918"/>
      <c r="E59" s="918"/>
      <c r="F59" s="918"/>
      <c r="G59" s="918"/>
      <c r="H59" s="919" t="s">
        <v>266</v>
      </c>
      <c r="I59" s="918"/>
      <c r="J59" s="918"/>
    </row>
    <row r="60" spans="1:10" ht="15" hidden="1" outlineLevel="1">
      <c r="A60" s="920"/>
      <c r="B60" s="873"/>
      <c r="C60" s="873"/>
      <c r="D60" s="873"/>
      <c r="E60" s="873"/>
      <c r="F60" s="873"/>
      <c r="G60" s="873"/>
      <c r="H60" s="873"/>
      <c r="I60" s="873"/>
      <c r="J60" s="873"/>
    </row>
    <row r="61" spans="1:8" s="98" customFormat="1" ht="26.25" customHeight="1" hidden="1" outlineLevel="1">
      <c r="A61" s="1246" t="s">
        <v>651</v>
      </c>
      <c r="B61" s="1246"/>
      <c r="C61" s="1246"/>
      <c r="D61" s="1246"/>
      <c r="E61" s="1246"/>
      <c r="F61" s="1246"/>
      <c r="G61" s="626" t="e">
        <f>CONCATENATE(#REF!," ","r."," - ",#REF!," ","r.")</f>
        <v>#REF!</v>
      </c>
      <c r="H61" s="627" t="e">
        <f>CONCATENATE(#REF!," ","r."," - ",#REF!," ","r.")</f>
        <v>#REF!</v>
      </c>
    </row>
    <row r="62" spans="1:8" s="98" customFormat="1" ht="19.5" customHeight="1" hidden="1" outlineLevel="1">
      <c r="A62" s="1442" t="s">
        <v>253</v>
      </c>
      <c r="B62" s="1442"/>
      <c r="C62" s="1442"/>
      <c r="D62" s="1442"/>
      <c r="E62" s="1442"/>
      <c r="F62" s="1442"/>
      <c r="G62" s="921">
        <f>SUM(G63:G65)</f>
        <v>0</v>
      </c>
      <c r="H62" s="922">
        <f>SUM(H63:H65)</f>
        <v>0</v>
      </c>
    </row>
    <row r="63" spans="1:8" s="98" customFormat="1" ht="32.25" customHeight="1" hidden="1" outlineLevel="1">
      <c r="A63" s="1312" t="s">
        <v>254</v>
      </c>
      <c r="B63" s="1312"/>
      <c r="C63" s="1312"/>
      <c r="D63" s="1312"/>
      <c r="E63" s="1312"/>
      <c r="F63" s="1312"/>
      <c r="G63" s="923"/>
      <c r="H63" s="924"/>
    </row>
    <row r="64" spans="1:8" s="98" customFormat="1" ht="19.5" customHeight="1" hidden="1" outlineLevel="1">
      <c r="A64" s="1254" t="s">
        <v>940</v>
      </c>
      <c r="B64" s="1254"/>
      <c r="C64" s="1254"/>
      <c r="D64" s="1254"/>
      <c r="E64" s="1254"/>
      <c r="F64" s="1254"/>
      <c r="G64" s="923"/>
      <c r="H64" s="924"/>
    </row>
    <row r="65" spans="1:8" s="98" customFormat="1" ht="19.5" customHeight="1" hidden="1" outlineLevel="1">
      <c r="A65" s="1256" t="s">
        <v>937</v>
      </c>
      <c r="B65" s="1256"/>
      <c r="C65" s="1256"/>
      <c r="D65" s="1256"/>
      <c r="E65" s="1256"/>
      <c r="F65" s="1256"/>
      <c r="G65" s="925"/>
      <c r="H65" s="926"/>
    </row>
    <row r="66" spans="1:8" s="98" customFormat="1" ht="19.5" customHeight="1" hidden="1" outlineLevel="1">
      <c r="A66" s="1449" t="s">
        <v>255</v>
      </c>
      <c r="B66" s="1449"/>
      <c r="C66" s="1449"/>
      <c r="D66" s="1449"/>
      <c r="E66" s="1449"/>
      <c r="F66" s="1449"/>
      <c r="G66" s="927">
        <f>SUM(G67:G69)</f>
        <v>0</v>
      </c>
      <c r="H66" s="922">
        <f>SUM(H67:H69)</f>
        <v>0</v>
      </c>
    </row>
    <row r="67" spans="1:8" s="98" customFormat="1" ht="36" customHeight="1" hidden="1" outlineLevel="1">
      <c r="A67" s="1439" t="s">
        <v>254</v>
      </c>
      <c r="B67" s="1439"/>
      <c r="C67" s="1439"/>
      <c r="D67" s="1439"/>
      <c r="E67" s="1439"/>
      <c r="F67" s="1439"/>
      <c r="G67" s="928"/>
      <c r="H67" s="924"/>
    </row>
    <row r="68" spans="1:8" s="98" customFormat="1" ht="12.75" customHeight="1" hidden="1" outlineLevel="1">
      <c r="A68" s="1439" t="s">
        <v>940</v>
      </c>
      <c r="B68" s="1439"/>
      <c r="C68" s="1439"/>
      <c r="D68" s="1439"/>
      <c r="E68" s="1439"/>
      <c r="F68" s="1439"/>
      <c r="G68" s="928"/>
      <c r="H68" s="924"/>
    </row>
    <row r="69" spans="1:8" s="98" customFormat="1" ht="12.75" customHeight="1" hidden="1" outlineLevel="1">
      <c r="A69" s="1440" t="s">
        <v>937</v>
      </c>
      <c r="B69" s="1440"/>
      <c r="C69" s="1440"/>
      <c r="D69" s="1440"/>
      <c r="E69" s="1440"/>
      <c r="F69" s="1440"/>
      <c r="G69" s="929"/>
      <c r="H69" s="926"/>
    </row>
    <row r="70" spans="1:10" s="29" customFormat="1" ht="12.75" collapsed="1">
      <c r="A70" s="872"/>
      <c r="B70" s="872"/>
      <c r="C70" s="872"/>
      <c r="D70" s="872"/>
      <c r="E70" s="872"/>
      <c r="F70" s="872"/>
      <c r="G70" s="872"/>
      <c r="H70" s="872"/>
      <c r="I70" s="872"/>
      <c r="J70" s="872"/>
    </row>
    <row r="71" spans="1:10" s="29" customFormat="1" ht="12.75">
      <c r="A71" s="872"/>
      <c r="B71" s="872"/>
      <c r="C71" s="872"/>
      <c r="D71" s="872"/>
      <c r="E71" s="872"/>
      <c r="F71" s="872"/>
      <c r="G71" s="872"/>
      <c r="H71" s="872"/>
      <c r="I71" s="872"/>
      <c r="J71" s="872"/>
    </row>
    <row r="72" spans="1:10" ht="15" customHeight="1" hidden="1" outlineLevel="1">
      <c r="A72" s="917" t="e">
        <f>CONCATENATE("Nota nr ",#REF!,": ",#REF!)</f>
        <v>#REF!</v>
      </c>
      <c r="B72" s="917"/>
      <c r="C72" s="917"/>
      <c r="D72" s="917"/>
      <c r="E72" s="917"/>
      <c r="F72" s="917"/>
      <c r="G72" s="917"/>
      <c r="H72" s="917"/>
      <c r="I72" s="917"/>
      <c r="J72" s="917"/>
    </row>
    <row r="73" spans="1:10" ht="15" hidden="1" outlineLevel="1">
      <c r="A73" s="920"/>
      <c r="B73" s="873"/>
      <c r="C73" s="873"/>
      <c r="D73" s="873"/>
      <c r="E73" s="873"/>
      <c r="F73" s="873"/>
      <c r="G73" s="873"/>
      <c r="H73" s="873"/>
      <c r="I73" s="873"/>
      <c r="J73" s="873"/>
    </row>
    <row r="74" spans="1:10" ht="66" customHeight="1" hidden="1" outlineLevel="1">
      <c r="A74" s="1287" t="s">
        <v>256</v>
      </c>
      <c r="B74" s="1287"/>
      <c r="C74" s="1287"/>
      <c r="D74" s="1287"/>
      <c r="E74" s="1287"/>
      <c r="F74" s="1287"/>
      <c r="G74" s="1287"/>
      <c r="H74" s="1287"/>
      <c r="I74" s="873"/>
      <c r="J74" s="873"/>
    </row>
    <row r="75" spans="1:10" ht="15" collapsed="1">
      <c r="A75" s="920"/>
      <c r="B75" s="873"/>
      <c r="C75" s="873"/>
      <c r="D75" s="873"/>
      <c r="E75" s="873"/>
      <c r="F75" s="873"/>
      <c r="G75" s="873"/>
      <c r="H75" s="873"/>
      <c r="I75" s="873"/>
      <c r="J75" s="873"/>
    </row>
    <row r="76" spans="1:10" ht="15" customHeight="1" hidden="1" outlineLevel="1">
      <c r="A76" s="917" t="e">
        <f>CONCATENATE("Nota nr ",#REF!,": ",#REF!)</f>
        <v>#REF!</v>
      </c>
      <c r="B76" s="917"/>
      <c r="C76" s="917"/>
      <c r="D76" s="917"/>
      <c r="E76" s="917"/>
      <c r="F76" s="930" t="s">
        <v>266</v>
      </c>
      <c r="G76" s="917"/>
      <c r="H76" s="917"/>
      <c r="I76" s="917"/>
      <c r="J76" s="917"/>
    </row>
    <row r="77" spans="1:10" ht="15" hidden="1" outlineLevel="1">
      <c r="A77" s="920"/>
      <c r="B77" s="873"/>
      <c r="C77" s="873"/>
      <c r="D77" s="873"/>
      <c r="E77" s="873"/>
      <c r="F77" s="873"/>
      <c r="G77" s="873"/>
      <c r="H77" s="873"/>
      <c r="I77" s="873"/>
      <c r="J77" s="873"/>
    </row>
    <row r="78" spans="1:10" ht="131.25" customHeight="1" hidden="1" outlineLevel="1">
      <c r="A78" s="1287" t="s">
        <v>583</v>
      </c>
      <c r="B78" s="1287"/>
      <c r="C78" s="1287"/>
      <c r="D78" s="1287"/>
      <c r="E78" s="1287"/>
      <c r="F78" s="1287"/>
      <c r="G78" s="1287"/>
      <c r="H78" s="1287"/>
      <c r="I78" s="873"/>
      <c r="J78" s="873"/>
    </row>
    <row r="79" spans="1:10" ht="15" collapsed="1">
      <c r="A79" s="920"/>
      <c r="B79" s="873"/>
      <c r="C79" s="873"/>
      <c r="D79" s="873"/>
      <c r="E79" s="873"/>
      <c r="F79" s="873"/>
      <c r="G79" s="873"/>
      <c r="H79" s="873"/>
      <c r="I79" s="873"/>
      <c r="J79" s="873"/>
    </row>
    <row r="80" spans="1:10" ht="15" hidden="1" outlineLevel="1">
      <c r="A80" s="1447" t="e">
        <f>CONCATENATE("Nota nr ",#REF!,": ",#REF!)</f>
        <v>#REF!</v>
      </c>
      <c r="B80" s="1447"/>
      <c r="C80" s="1447"/>
      <c r="D80" s="1447"/>
      <c r="E80" s="1447"/>
      <c r="F80" s="1447"/>
      <c r="G80" s="1447"/>
      <c r="H80" s="1447"/>
      <c r="I80" s="871"/>
      <c r="J80" s="871"/>
    </row>
    <row r="81" spans="1:10" ht="30" hidden="1" outlineLevel="1">
      <c r="A81" s="931"/>
      <c r="B81" s="873"/>
      <c r="C81" s="873"/>
      <c r="D81" s="873"/>
      <c r="E81" s="873"/>
      <c r="F81" s="932" t="s">
        <v>266</v>
      </c>
      <c r="G81" s="873"/>
      <c r="H81" s="873"/>
      <c r="I81" s="873"/>
      <c r="J81" s="873"/>
    </row>
    <row r="82" spans="1:10" ht="90.75" customHeight="1" hidden="1" outlineLevel="1">
      <c r="A82" s="1448" t="s">
        <v>584</v>
      </c>
      <c r="B82" s="1448"/>
      <c r="C82" s="1448"/>
      <c r="D82" s="1448"/>
      <c r="E82" s="1448"/>
      <c r="F82" s="1448"/>
      <c r="G82" s="1448"/>
      <c r="H82" s="1448"/>
      <c r="I82" s="873"/>
      <c r="J82" s="873"/>
    </row>
    <row r="83" spans="1:10" ht="15" hidden="1" outlineLevel="1">
      <c r="A83" s="920"/>
      <c r="B83" s="873"/>
      <c r="C83" s="873"/>
      <c r="D83" s="873"/>
      <c r="E83" s="873"/>
      <c r="F83" s="873"/>
      <c r="G83" s="873"/>
      <c r="H83" s="873"/>
      <c r="I83" s="873"/>
      <c r="J83" s="873"/>
    </row>
    <row r="84" ht="15" collapsed="1"/>
    <row r="85" spans="1:10" ht="15">
      <c r="A85" s="868"/>
      <c r="B85" s="933" t="e">
        <f>CONCATENATE("Miejscowość:","  ",#REF!)</f>
        <v>#REF!</v>
      </c>
      <c r="C85" s="88"/>
      <c r="D85" s="88"/>
      <c r="E85" s="934"/>
      <c r="F85" s="12"/>
      <c r="G85" s="276"/>
      <c r="H85" s="276"/>
      <c r="I85" s="276"/>
      <c r="J85" s="276"/>
    </row>
    <row r="86" spans="1:10" ht="15">
      <c r="A86" s="868"/>
      <c r="B86" s="933" t="e">
        <f>CONCATENATE("Data:","  ",#REF!)</f>
        <v>#REF!</v>
      </c>
      <c r="C86" s="88"/>
      <c r="D86" s="276"/>
      <c r="E86" s="276"/>
      <c r="F86" s="276"/>
      <c r="G86" s="276"/>
      <c r="H86" s="276"/>
      <c r="I86" s="276"/>
      <c r="J86" s="276"/>
    </row>
    <row r="87" spans="1:10" ht="15">
      <c r="A87" s="868"/>
      <c r="B87" s="87"/>
      <c r="C87" s="88"/>
      <c r="D87" s="276"/>
      <c r="E87" s="276"/>
      <c r="F87" s="276"/>
      <c r="G87" s="276"/>
      <c r="H87" s="276"/>
      <c r="I87" s="276"/>
      <c r="J87" s="276"/>
    </row>
    <row r="88" spans="1:10" ht="15">
      <c r="A88" s="868"/>
      <c r="B88" s="90"/>
      <c r="C88" s="934"/>
      <c r="D88" s="276"/>
      <c r="E88" s="276"/>
      <c r="F88" s="276"/>
      <c r="G88" s="276"/>
      <c r="H88" s="276"/>
      <c r="I88" s="276"/>
      <c r="J88" s="276"/>
    </row>
    <row r="89" spans="1:10" ht="15">
      <c r="A89" s="868"/>
      <c r="B89" s="90"/>
      <c r="C89" s="934"/>
      <c r="D89" s="10" t="e">
        <f>IF(#REF!=0,"",#REF!)</f>
        <v>#REF!</v>
      </c>
      <c r="E89" s="276"/>
      <c r="F89" s="10" t="e">
        <f>IF(#REF!=0,"",#REF!)</f>
        <v>#REF!</v>
      </c>
      <c r="G89" s="276"/>
      <c r="H89" s="10" t="e">
        <f>IF(#REF!=0,"",#REF!)</f>
        <v>#REF!</v>
      </c>
      <c r="I89" s="276"/>
      <c r="J89" s="276"/>
    </row>
    <row r="90" spans="1:10" ht="15">
      <c r="A90" s="868"/>
      <c r="B90" s="90"/>
      <c r="C90" s="934"/>
      <c r="D90" s="11" t="e">
        <f>IF(D89="","",#REF!)</f>
        <v>#REF!</v>
      </c>
      <c r="E90" s="276"/>
      <c r="F90" s="11" t="e">
        <f>IF(F89="","",#REF!)</f>
        <v>#REF!</v>
      </c>
      <c r="G90" s="276"/>
      <c r="H90" s="11" t="e">
        <f>IF(H89="","",#REF!)</f>
        <v>#REF!</v>
      </c>
      <c r="I90" s="276"/>
      <c r="J90" s="276"/>
    </row>
    <row r="91" spans="1:10" ht="15">
      <c r="A91" s="935"/>
      <c r="B91" s="936"/>
      <c r="C91" s="937"/>
      <c r="D91" s="11"/>
      <c r="E91" s="276"/>
      <c r="F91" s="11"/>
      <c r="G91" s="276"/>
      <c r="H91" s="938"/>
      <c r="I91" s="276"/>
      <c r="J91" s="276"/>
    </row>
    <row r="92" spans="1:10" ht="15">
      <c r="A92" s="935"/>
      <c r="B92" s="90"/>
      <c r="C92" s="937"/>
      <c r="D92" s="11"/>
      <c r="E92" s="276"/>
      <c r="F92" s="276"/>
      <c r="G92" s="276"/>
      <c r="H92" s="10"/>
      <c r="I92" s="276"/>
      <c r="J92" s="276"/>
    </row>
    <row r="93" spans="1:10" ht="15">
      <c r="A93" s="935"/>
      <c r="B93" s="90"/>
      <c r="C93" s="937"/>
      <c r="D93" s="10" t="e">
        <f>IF(#REF!=0,"",#REF!)</f>
        <v>#REF!</v>
      </c>
      <c r="E93" s="276"/>
      <c r="F93" s="10" t="e">
        <f>IF(#REF!=0,"",#REF!)</f>
        <v>#REF!</v>
      </c>
      <c r="G93" s="276"/>
      <c r="H93" s="10" t="e">
        <f>IF(#REF!=0,"",#REF!)</f>
        <v>#REF!</v>
      </c>
      <c r="I93" s="276"/>
      <c r="J93" s="276"/>
    </row>
    <row r="94" spans="1:10" ht="15">
      <c r="A94" s="935"/>
      <c r="B94" s="90"/>
      <c r="C94" s="937"/>
      <c r="D94" s="11" t="e">
        <f>IF(D93="","",#REF!)</f>
        <v>#REF!</v>
      </c>
      <c r="E94" s="276"/>
      <c r="F94" s="11" t="e">
        <f>IF(F93="","",#REF!)</f>
        <v>#REF!</v>
      </c>
      <c r="G94" s="276"/>
      <c r="H94" s="11" t="e">
        <f>IF(H93="","",#REF!)</f>
        <v>#REF!</v>
      </c>
      <c r="I94" s="276"/>
      <c r="J94" s="276"/>
    </row>
    <row r="95" spans="1:10" ht="15">
      <c r="A95" s="939"/>
      <c r="B95" s="90"/>
      <c r="C95" s="937"/>
      <c r="D95" s="12"/>
      <c r="E95" s="12"/>
      <c r="F95" s="940"/>
      <c r="G95" s="276"/>
      <c r="H95" s="276"/>
      <c r="I95" s="276"/>
      <c r="J95" s="276"/>
    </row>
    <row r="96" spans="1:8" ht="15">
      <c r="A96" s="939"/>
      <c r="B96" s="90"/>
      <c r="C96" s="937"/>
      <c r="D96" s="12"/>
      <c r="E96" s="12"/>
      <c r="F96" s="940"/>
      <c r="G96" s="276"/>
      <c r="H96" s="276"/>
    </row>
    <row r="97" spans="1:8" ht="15">
      <c r="A97" s="939"/>
      <c r="B97" s="2" t="e">
        <f>CONCATENATE(#REF!,": ",#REF!)</f>
        <v>#REF!</v>
      </c>
      <c r="C97" s="2"/>
      <c r="D97" s="276"/>
      <c r="E97" s="276"/>
      <c r="F97" s="940"/>
      <c r="G97" s="276"/>
      <c r="H97" s="276"/>
    </row>
    <row r="142" ht="104.25" customHeight="1"/>
  </sheetData>
  <sheetProtection selectLockedCells="1" selectUnlockedCells="1"/>
  <mergeCells count="71">
    <mergeCell ref="A78:H78"/>
    <mergeCell ref="A80:H80"/>
    <mergeCell ref="A82:H82"/>
    <mergeCell ref="A65:F65"/>
    <mergeCell ref="A66:F66"/>
    <mergeCell ref="A67:F67"/>
    <mergeCell ref="A68:F68"/>
    <mergeCell ref="A69:F69"/>
    <mergeCell ref="A74:H74"/>
    <mergeCell ref="A34:F34"/>
    <mergeCell ref="A35:F35"/>
    <mergeCell ref="A36:F36"/>
    <mergeCell ref="A37:F37"/>
    <mergeCell ref="A48:D48"/>
    <mergeCell ref="A49:D49"/>
    <mergeCell ref="A63:F63"/>
    <mergeCell ref="A64:F64"/>
    <mergeCell ref="A44:D44"/>
    <mergeCell ref="A45:D45"/>
    <mergeCell ref="A46:D46"/>
    <mergeCell ref="A47:D47"/>
    <mergeCell ref="A61:F61"/>
    <mergeCell ref="A62:F62"/>
    <mergeCell ref="A51:H51"/>
    <mergeCell ref="A56:H56"/>
    <mergeCell ref="A23:H23"/>
    <mergeCell ref="A25:F25"/>
    <mergeCell ref="A38:F38"/>
    <mergeCell ref="A43:D43"/>
    <mergeCell ref="A28:F28"/>
    <mergeCell ref="A29:F29"/>
    <mergeCell ref="A30:F30"/>
    <mergeCell ref="A31:F31"/>
    <mergeCell ref="A32:F32"/>
    <mergeCell ref="A33:F33"/>
    <mergeCell ref="A26:F26"/>
    <mergeCell ref="A27:F27"/>
    <mergeCell ref="A14:C14"/>
    <mergeCell ref="D14:E14"/>
    <mergeCell ref="A18:H18"/>
    <mergeCell ref="A20:H20"/>
    <mergeCell ref="G14:H14"/>
    <mergeCell ref="A15:C15"/>
    <mergeCell ref="D15:E15"/>
    <mergeCell ref="G15:H15"/>
    <mergeCell ref="A12:C12"/>
    <mergeCell ref="D12:E12"/>
    <mergeCell ref="G12:H12"/>
    <mergeCell ref="A13:C13"/>
    <mergeCell ref="D13:E13"/>
    <mergeCell ref="G13:H13"/>
    <mergeCell ref="A10:C10"/>
    <mergeCell ref="D10:E10"/>
    <mergeCell ref="G10:H10"/>
    <mergeCell ref="A11:C11"/>
    <mergeCell ref="D11:E11"/>
    <mergeCell ref="G11:H11"/>
    <mergeCell ref="A8:C8"/>
    <mergeCell ref="D8:E8"/>
    <mergeCell ref="G8:H8"/>
    <mergeCell ref="A9:C9"/>
    <mergeCell ref="D9:E9"/>
    <mergeCell ref="G9:H9"/>
    <mergeCell ref="A7:C7"/>
    <mergeCell ref="D7:E7"/>
    <mergeCell ref="G7:H7"/>
    <mergeCell ref="A1:B1"/>
    <mergeCell ref="A4:H4"/>
    <mergeCell ref="A6:C6"/>
    <mergeCell ref="D6:E6"/>
    <mergeCell ref="G6:H6"/>
  </mergeCells>
  <printOptions/>
  <pageMargins left="0.7083333333333334" right="0.7083333333333334" top="0.7479166666666667" bottom="0.7479166666666667" header="0.5118055555555555" footer="0.5118055555555555"/>
  <pageSetup horizontalDpi="300" verticalDpi="300" orientation="portrait" paperSize="9" scale="66" r:id="rId1"/>
  <colBreaks count="1" manualBreakCount="1">
    <brk id="7" min="3" max="96" man="1"/>
  </colBreaks>
</worksheet>
</file>

<file path=xl/worksheets/sheet15.xml><?xml version="1.0" encoding="utf-8"?>
<worksheet xmlns="http://schemas.openxmlformats.org/spreadsheetml/2006/main" xmlns:r="http://schemas.openxmlformats.org/officeDocument/2006/relationships">
  <sheetPr codeName="Arkusz20"/>
  <dimension ref="A1:I31"/>
  <sheetViews>
    <sheetView showGridLines="0" view="pageBreakPreview" zoomScaleSheetLayoutView="100" zoomScalePageLayoutView="0" workbookViewId="0" topLeftCell="A7">
      <selection activeCell="B16" sqref="B16"/>
    </sheetView>
  </sheetViews>
  <sheetFormatPr defaultColWidth="6.88671875" defaultRowHeight="15"/>
  <cols>
    <col min="1" max="1" width="2.88671875" style="941" customWidth="1"/>
    <col min="2" max="2" width="27.5546875" style="942" customWidth="1"/>
    <col min="3" max="3" width="26.4453125" style="942" customWidth="1"/>
    <col min="4" max="16384" width="6.88671875" style="942" customWidth="1"/>
  </cols>
  <sheetData>
    <row r="1" spans="1:6" ht="15">
      <c r="A1" s="1450" t="s">
        <v>585</v>
      </c>
      <c r="B1" s="1450"/>
      <c r="C1" s="1450"/>
      <c r="D1" s="1450"/>
      <c r="E1" s="1450"/>
      <c r="F1" s="1450"/>
    </row>
    <row r="2" spans="1:4" ht="15">
      <c r="A2" s="943"/>
      <c r="B2" s="943"/>
      <c r="C2" s="944"/>
      <c r="D2" s="944"/>
    </row>
    <row r="3" spans="1:4" ht="15">
      <c r="A3" s="943"/>
      <c r="B3" s="943"/>
      <c r="C3" s="944"/>
      <c r="D3" s="944"/>
    </row>
    <row r="4" spans="1:4" ht="15">
      <c r="A4" s="943"/>
      <c r="B4" s="943"/>
      <c r="C4" s="944"/>
      <c r="D4" s="944"/>
    </row>
    <row r="5" spans="1:4" ht="15">
      <c r="A5" s="943"/>
      <c r="B5" s="943"/>
      <c r="C5" s="944"/>
      <c r="D5" s="944"/>
    </row>
    <row r="6" spans="1:9" ht="15">
      <c r="A6" s="943" t="s">
        <v>586</v>
      </c>
      <c r="B6" s="943"/>
      <c r="C6" s="944"/>
      <c r="D6" s="945"/>
      <c r="E6" s="945"/>
      <c r="F6" s="945"/>
      <c r="G6" s="945"/>
      <c r="H6" s="945"/>
      <c r="I6" s="945"/>
    </row>
    <row r="7" spans="1:9" ht="15">
      <c r="A7" s="943"/>
      <c r="B7" s="943"/>
      <c r="C7" s="944"/>
      <c r="D7" s="945"/>
      <c r="E7" s="945"/>
      <c r="F7" s="945"/>
      <c r="G7" s="945"/>
      <c r="H7" s="945"/>
      <c r="I7" s="945"/>
    </row>
    <row r="8" spans="1:9" ht="15">
      <c r="A8" s="943" t="s">
        <v>587</v>
      </c>
      <c r="B8" s="943"/>
      <c r="C8" s="944"/>
      <c r="D8" s="945"/>
      <c r="E8" s="945"/>
      <c r="F8" s="945"/>
      <c r="G8" s="945"/>
      <c r="H8" s="945"/>
      <c r="I8" s="945"/>
    </row>
    <row r="9" spans="1:9" ht="15">
      <c r="A9" s="943"/>
      <c r="B9" s="943"/>
      <c r="C9" s="944"/>
      <c r="D9" s="945"/>
      <c r="E9" s="945"/>
      <c r="F9" s="945"/>
      <c r="G9" s="945"/>
      <c r="H9" s="945"/>
      <c r="I9" s="945"/>
    </row>
    <row r="10" spans="1:9" ht="15">
      <c r="A10" s="943" t="s">
        <v>588</v>
      </c>
      <c r="B10" s="943"/>
      <c r="C10" s="944"/>
      <c r="D10" s="945"/>
      <c r="E10" s="945"/>
      <c r="F10" s="945"/>
      <c r="G10" s="945"/>
      <c r="H10" s="945"/>
      <c r="I10" s="945"/>
    </row>
    <row r="11" spans="1:9" ht="15">
      <c r="A11" s="943"/>
      <c r="B11" s="943"/>
      <c r="C11" s="944"/>
      <c r="D11" s="945"/>
      <c r="E11" s="945"/>
      <c r="F11" s="945"/>
      <c r="G11" s="945"/>
      <c r="H11" s="945"/>
      <c r="I11" s="945"/>
    </row>
    <row r="12" spans="1:9" ht="15">
      <c r="A12" s="943" t="s">
        <v>589</v>
      </c>
      <c r="B12" s="943"/>
      <c r="C12" s="944"/>
      <c r="D12" s="945"/>
      <c r="E12" s="945"/>
      <c r="F12" s="945"/>
      <c r="G12" s="945"/>
      <c r="H12" s="945"/>
      <c r="I12" s="945"/>
    </row>
    <row r="13" spans="1:9" ht="15">
      <c r="A13" s="943"/>
      <c r="B13" s="943"/>
      <c r="C13" s="944"/>
      <c r="D13" s="945"/>
      <c r="E13" s="945"/>
      <c r="F13" s="945"/>
      <c r="G13" s="945"/>
      <c r="H13" s="945"/>
      <c r="I13" s="945"/>
    </row>
    <row r="14" spans="1:9" ht="15">
      <c r="A14" s="943" t="s">
        <v>36</v>
      </c>
      <c r="B14" s="943"/>
      <c r="C14" s="944"/>
      <c r="D14" s="945"/>
      <c r="E14" s="945"/>
      <c r="F14" s="945"/>
      <c r="G14" s="945"/>
      <c r="H14" s="945"/>
      <c r="I14" s="945"/>
    </row>
    <row r="15" spans="1:9" ht="15">
      <c r="A15" s="943"/>
      <c r="B15" s="943"/>
      <c r="C15" s="944"/>
      <c r="D15" s="945"/>
      <c r="E15" s="945"/>
      <c r="F15" s="945"/>
      <c r="G15" s="945"/>
      <c r="H15" s="945"/>
      <c r="I15" s="945"/>
    </row>
    <row r="16" spans="1:9" ht="15">
      <c r="A16" s="943"/>
      <c r="B16" s="943"/>
      <c r="C16" s="944"/>
      <c r="D16" s="945"/>
      <c r="E16" s="945"/>
      <c r="F16" s="945"/>
      <c r="G16" s="945"/>
      <c r="H16" s="945"/>
      <c r="I16" s="945"/>
    </row>
    <row r="17" spans="1:4" ht="15">
      <c r="A17" s="943"/>
      <c r="B17" s="943"/>
      <c r="C17" s="944"/>
      <c r="D17" s="944"/>
    </row>
    <row r="18" spans="1:4" ht="15">
      <c r="A18" s="943"/>
      <c r="B18" s="943"/>
      <c r="C18" s="944"/>
      <c r="D18" s="944"/>
    </row>
    <row r="19" spans="1:4" ht="15">
      <c r="A19" s="943" t="s">
        <v>37</v>
      </c>
      <c r="B19" s="943"/>
      <c r="C19" s="944"/>
      <c r="D19" s="944"/>
    </row>
    <row r="20" spans="1:4" ht="15">
      <c r="A20" s="943"/>
      <c r="B20" s="943"/>
      <c r="C20" s="944"/>
      <c r="D20" s="944"/>
    </row>
    <row r="21" spans="1:4" ht="15">
      <c r="A21" s="943" t="s">
        <v>38</v>
      </c>
      <c r="B21" s="943"/>
      <c r="C21" s="944"/>
      <c r="D21" s="944"/>
    </row>
    <row r="22" spans="1:4" ht="15">
      <c r="A22" s="943"/>
      <c r="B22" s="943"/>
      <c r="C22" s="944"/>
      <c r="D22" s="944"/>
    </row>
    <row r="23" spans="1:4" ht="15">
      <c r="A23" s="943" t="s">
        <v>39</v>
      </c>
      <c r="B23" s="943"/>
      <c r="C23" s="944"/>
      <c r="D23" s="944"/>
    </row>
    <row r="24" spans="1:4" ht="15">
      <c r="A24" s="943"/>
      <c r="B24" s="943"/>
      <c r="C24" s="944"/>
      <c r="D24" s="944"/>
    </row>
    <row r="25" spans="1:4" ht="15">
      <c r="A25" s="943" t="s">
        <v>40</v>
      </c>
      <c r="B25" s="943"/>
      <c r="C25" s="944"/>
      <c r="D25" s="944"/>
    </row>
    <row r="26" spans="1:4" ht="15">
      <c r="A26" s="943"/>
      <c r="B26" s="943"/>
      <c r="C26" s="944"/>
      <c r="D26" s="944"/>
    </row>
    <row r="27" spans="1:4" ht="15">
      <c r="A27" s="943"/>
      <c r="B27" s="943"/>
      <c r="C27" s="944"/>
      <c r="D27" s="944"/>
    </row>
    <row r="28" spans="1:4" ht="15">
      <c r="A28" s="943"/>
      <c r="B28" s="943"/>
      <c r="C28" s="944"/>
      <c r="D28" s="944"/>
    </row>
    <row r="29" spans="1:4" ht="15">
      <c r="A29" s="943" t="s">
        <v>41</v>
      </c>
      <c r="B29" s="943"/>
      <c r="C29" s="944"/>
      <c r="D29" s="944"/>
    </row>
    <row r="30" spans="1:2" ht="15">
      <c r="A30" s="946"/>
      <c r="B30" s="947"/>
    </row>
    <row r="31" spans="1:2" ht="15">
      <c r="A31" s="943" t="s">
        <v>42</v>
      </c>
      <c r="B31" s="947"/>
    </row>
  </sheetData>
  <sheetProtection selectLockedCells="1" selectUnlockedCells="1"/>
  <mergeCells count="1">
    <mergeCell ref="A1:F1"/>
  </mergeCells>
  <printOptions/>
  <pageMargins left="0.7875" right="0.7875" top="0.9840277777777777" bottom="0.9840277777777777" header="0.5118055555555555" footer="0.5118055555555555"/>
  <pageSetup horizontalDpi="300" verticalDpi="300" orientation="portrait" paperSize="9" scale="78"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codeName="Arkusz5">
    <tabColor indexed="10"/>
  </sheetPr>
  <dimension ref="A1:G158"/>
  <sheetViews>
    <sheetView showGridLines="0" view="pageBreakPreview" zoomScale="90" zoomScaleNormal="70" zoomScaleSheetLayoutView="90" zoomScalePageLayoutView="0" workbookViewId="0" topLeftCell="A1">
      <selection activeCell="A13" sqref="A13"/>
    </sheetView>
  </sheetViews>
  <sheetFormatPr defaultColWidth="8.88671875" defaultRowHeight="15"/>
  <cols>
    <col min="1" max="1" width="6.99609375" style="0" customWidth="1"/>
    <col min="2" max="2" width="17.77734375" style="0" customWidth="1"/>
    <col min="3" max="3" width="13.3359375" style="0" customWidth="1"/>
    <col min="4" max="7" width="12.6640625" style="0" customWidth="1"/>
  </cols>
  <sheetData>
    <row r="1" spans="1:7" ht="15">
      <c r="A1" s="1452" t="e">
        <f>#REF!</f>
        <v>#REF!</v>
      </c>
      <c r="B1" s="1452"/>
      <c r="C1" s="948"/>
      <c r="D1" s="948"/>
      <c r="E1" s="948"/>
      <c r="F1" s="948"/>
      <c r="G1" s="948"/>
    </row>
    <row r="2" spans="1:7" ht="15" customHeight="1">
      <c r="A2" s="1453" t="e">
        <f>#REF!</f>
        <v>#REF!</v>
      </c>
      <c r="B2" s="1453"/>
      <c r="C2" s="949"/>
      <c r="D2" s="949"/>
      <c r="E2" s="949"/>
      <c r="F2" s="949"/>
      <c r="G2" s="949"/>
    </row>
    <row r="3" spans="1:7" ht="15">
      <c r="A3" s="950"/>
      <c r="B3" s="950"/>
      <c r="C3" s="948"/>
      <c r="D3" s="948"/>
      <c r="E3" s="948"/>
      <c r="F3" s="948"/>
      <c r="G3" s="948"/>
    </row>
    <row r="4" spans="1:7" ht="15">
      <c r="A4" s="951" t="s">
        <v>43</v>
      </c>
      <c r="B4" s="948"/>
      <c r="C4" s="948"/>
      <c r="D4" s="948"/>
      <c r="E4" s="948"/>
      <c r="F4" s="948"/>
      <c r="G4" s="948"/>
    </row>
    <row r="5" spans="1:7" ht="15">
      <c r="A5" s="948"/>
      <c r="B5" s="948"/>
      <c r="C5" s="948"/>
      <c r="D5" s="948"/>
      <c r="E5" s="948"/>
      <c r="F5" s="948"/>
      <c r="G5" s="948"/>
    </row>
    <row r="6" spans="1:7" ht="15">
      <c r="A6" s="952" t="s">
        <v>44</v>
      </c>
      <c r="B6" s="948"/>
      <c r="C6" s="948"/>
      <c r="D6" s="948"/>
      <c r="E6" s="948"/>
      <c r="F6" s="948"/>
      <c r="G6" s="948"/>
    </row>
    <row r="7" spans="1:7" ht="15">
      <c r="A7" s="948"/>
      <c r="B7" s="948"/>
      <c r="C7" s="948"/>
      <c r="D7" s="948"/>
      <c r="E7" s="948"/>
      <c r="F7" s="948"/>
      <c r="G7" s="948"/>
    </row>
    <row r="8" spans="1:7" ht="15">
      <c r="A8" s="948"/>
      <c r="B8" s="953" t="s">
        <v>159</v>
      </c>
      <c r="C8" s="948"/>
      <c r="D8" s="948"/>
      <c r="E8" s="948"/>
      <c r="F8" s="948"/>
      <c r="G8" s="948"/>
    </row>
    <row r="9" spans="1:7" ht="15">
      <c r="A9" s="948"/>
      <c r="B9" s="1451" t="s">
        <v>45</v>
      </c>
      <c r="C9" s="1451" t="s">
        <v>46</v>
      </c>
      <c r="D9" s="1451" t="s">
        <v>47</v>
      </c>
      <c r="E9" s="1451"/>
      <c r="F9" s="1451" t="s">
        <v>247</v>
      </c>
      <c r="G9" s="1451"/>
    </row>
    <row r="10" spans="1:7" ht="15">
      <c r="A10" s="948"/>
      <c r="B10" s="1451"/>
      <c r="C10" s="1451"/>
      <c r="D10" s="954" t="s">
        <v>48</v>
      </c>
      <c r="E10" s="954" t="s">
        <v>49</v>
      </c>
      <c r="F10" s="954" t="s">
        <v>48</v>
      </c>
      <c r="G10" s="954" t="s">
        <v>49</v>
      </c>
    </row>
    <row r="11" spans="1:7" ht="15">
      <c r="A11" s="948"/>
      <c r="B11" s="955"/>
      <c r="C11" s="955"/>
      <c r="D11" s="956"/>
      <c r="E11" s="956"/>
      <c r="F11" s="956"/>
      <c r="G11" s="956"/>
    </row>
    <row r="12" spans="1:7" ht="15">
      <c r="A12" s="948"/>
      <c r="B12" s="955"/>
      <c r="C12" s="955"/>
      <c r="D12" s="956"/>
      <c r="E12" s="956"/>
      <c r="F12" s="956"/>
      <c r="G12" s="956"/>
    </row>
    <row r="13" spans="1:7" ht="15">
      <c r="A13" s="948"/>
      <c r="B13" s="955"/>
      <c r="C13" s="955"/>
      <c r="D13" s="956"/>
      <c r="E13" s="956"/>
      <c r="F13" s="956"/>
      <c r="G13" s="956"/>
    </row>
    <row r="14" spans="1:7" ht="15">
      <c r="A14" s="948"/>
      <c r="B14" s="955"/>
      <c r="C14" s="955"/>
      <c r="D14" s="956"/>
      <c r="E14" s="956"/>
      <c r="F14" s="956"/>
      <c r="G14" s="956"/>
    </row>
    <row r="15" spans="1:7" ht="15">
      <c r="A15" s="948"/>
      <c r="B15" s="955"/>
      <c r="C15" s="955"/>
      <c r="D15" s="956"/>
      <c r="E15" s="956"/>
      <c r="F15" s="956"/>
      <c r="G15" s="956"/>
    </row>
    <row r="16" spans="1:7" ht="15">
      <c r="A16" s="948"/>
      <c r="B16" s="955"/>
      <c r="C16" s="955"/>
      <c r="D16" s="956"/>
      <c r="E16" s="956"/>
      <c r="F16" s="956"/>
      <c r="G16" s="956"/>
    </row>
    <row r="17" spans="1:7" ht="15">
      <c r="A17" s="948"/>
      <c r="B17" s="955"/>
      <c r="C17" s="955"/>
      <c r="D17" s="956"/>
      <c r="E17" s="956"/>
      <c r="F17" s="956"/>
      <c r="G17" s="956"/>
    </row>
    <row r="18" spans="1:7" ht="15">
      <c r="A18" s="948"/>
      <c r="B18" s="957" t="s">
        <v>50</v>
      </c>
      <c r="C18" s="958"/>
      <c r="D18" s="958">
        <f>SUM(D11:D17)</f>
        <v>0</v>
      </c>
      <c r="E18" s="958">
        <f>SUM(E11:E17)</f>
        <v>0</v>
      </c>
      <c r="F18" s="958">
        <f>SUM(F11:F17)</f>
        <v>0</v>
      </c>
      <c r="G18" s="958">
        <f>SUM(G11:G17)</f>
        <v>0</v>
      </c>
    </row>
    <row r="19" spans="1:7" ht="15">
      <c r="A19" s="948"/>
      <c r="B19" s="959" t="s">
        <v>890</v>
      </c>
      <c r="C19" s="960"/>
      <c r="D19" s="959">
        <f>D18-E18</f>
        <v>0</v>
      </c>
      <c r="E19" s="960"/>
      <c r="F19" s="959">
        <f>F18-G18</f>
        <v>0</v>
      </c>
      <c r="G19" s="960"/>
    </row>
    <row r="20" spans="1:7" ht="15">
      <c r="A20" s="948"/>
      <c r="B20" s="948"/>
      <c r="C20" s="948"/>
      <c r="D20" s="960" t="s">
        <v>51</v>
      </c>
      <c r="E20" s="961" t="e">
        <f>#REF!-'Aktywa Obrotowe - Uzgodnienie'!D19</f>
        <v>#REF!</v>
      </c>
      <c r="F20" s="960" t="s">
        <v>51</v>
      </c>
      <c r="G20" s="961" t="e">
        <f>#REF!-'Aktywa Obrotowe - Uzgodnienie'!F19</f>
        <v>#REF!</v>
      </c>
    </row>
    <row r="21" spans="1:7" ht="15">
      <c r="A21" s="948"/>
      <c r="B21" s="948"/>
      <c r="C21" s="948"/>
      <c r="D21" s="948"/>
      <c r="E21" s="948"/>
      <c r="F21" s="948"/>
      <c r="G21" s="948"/>
    </row>
    <row r="22" spans="1:7" ht="15">
      <c r="A22" s="948"/>
      <c r="B22" s="953" t="s">
        <v>160</v>
      </c>
      <c r="C22" s="948"/>
      <c r="D22" s="948"/>
      <c r="E22" s="948"/>
      <c r="F22" s="948"/>
      <c r="G22" s="948"/>
    </row>
    <row r="23" spans="1:7" ht="15">
      <c r="A23" s="948"/>
      <c r="B23" s="1451" t="s">
        <v>45</v>
      </c>
      <c r="C23" s="1451" t="s">
        <v>46</v>
      </c>
      <c r="D23" s="1451" t="s">
        <v>47</v>
      </c>
      <c r="E23" s="1451"/>
      <c r="F23" s="1451" t="s">
        <v>247</v>
      </c>
      <c r="G23" s="1451"/>
    </row>
    <row r="24" spans="1:7" ht="15">
      <c r="A24" s="948"/>
      <c r="B24" s="1451"/>
      <c r="C24" s="1451"/>
      <c r="D24" s="954" t="s">
        <v>48</v>
      </c>
      <c r="E24" s="954" t="s">
        <v>49</v>
      </c>
      <c r="F24" s="954" t="s">
        <v>48</v>
      </c>
      <c r="G24" s="954" t="s">
        <v>49</v>
      </c>
    </row>
    <row r="25" spans="1:7" ht="15">
      <c r="A25" s="948"/>
      <c r="B25" s="955"/>
      <c r="C25" s="955"/>
      <c r="D25" s="956"/>
      <c r="E25" s="956"/>
      <c r="F25" s="956"/>
      <c r="G25" s="956"/>
    </row>
    <row r="26" spans="1:7" ht="15">
      <c r="A26" s="948"/>
      <c r="B26" s="955"/>
      <c r="C26" s="955"/>
      <c r="D26" s="956"/>
      <c r="E26" s="956"/>
      <c r="F26" s="956"/>
      <c r="G26" s="956"/>
    </row>
    <row r="27" spans="1:7" ht="15">
      <c r="A27" s="948"/>
      <c r="B27" s="955"/>
      <c r="C27" s="955"/>
      <c r="D27" s="956"/>
      <c r="E27" s="956"/>
      <c r="F27" s="956"/>
      <c r="G27" s="956"/>
    </row>
    <row r="28" spans="1:7" ht="15">
      <c r="A28" s="948"/>
      <c r="B28" s="955"/>
      <c r="C28" s="955"/>
      <c r="D28" s="956"/>
      <c r="E28" s="956"/>
      <c r="F28" s="956"/>
      <c r="G28" s="956"/>
    </row>
    <row r="29" spans="1:7" ht="15">
      <c r="A29" s="948"/>
      <c r="B29" s="955"/>
      <c r="C29" s="955"/>
      <c r="D29" s="956"/>
      <c r="E29" s="956"/>
      <c r="F29" s="956"/>
      <c r="G29" s="956"/>
    </row>
    <row r="30" spans="1:7" ht="15">
      <c r="A30" s="948"/>
      <c r="B30" s="955"/>
      <c r="C30" s="955"/>
      <c r="D30" s="956"/>
      <c r="E30" s="956"/>
      <c r="F30" s="956"/>
      <c r="G30" s="956"/>
    </row>
    <row r="31" spans="1:7" ht="15">
      <c r="A31" s="948"/>
      <c r="B31" s="955"/>
      <c r="C31" s="955"/>
      <c r="D31" s="956"/>
      <c r="E31" s="956"/>
      <c r="F31" s="956"/>
      <c r="G31" s="956"/>
    </row>
    <row r="32" spans="1:7" ht="15">
      <c r="A32" s="948"/>
      <c r="B32" s="957" t="s">
        <v>50</v>
      </c>
      <c r="C32" s="958"/>
      <c r="D32" s="958">
        <f>SUM(D25:D31)</f>
        <v>0</v>
      </c>
      <c r="E32" s="958">
        <f>SUM(E25:E31)</f>
        <v>0</v>
      </c>
      <c r="F32" s="958">
        <f>SUM(F25:F31)</f>
        <v>0</v>
      </c>
      <c r="G32" s="958">
        <f>SUM(G25:G31)</f>
        <v>0</v>
      </c>
    </row>
    <row r="33" spans="1:7" ht="15">
      <c r="A33" s="948"/>
      <c r="B33" s="959" t="s">
        <v>890</v>
      </c>
      <c r="C33" s="960"/>
      <c r="D33" s="959">
        <f>D32-E32</f>
        <v>0</v>
      </c>
      <c r="E33" s="960"/>
      <c r="F33" s="959">
        <f>F32-G32</f>
        <v>0</v>
      </c>
      <c r="G33" s="960"/>
    </row>
    <row r="34" spans="1:7" ht="15">
      <c r="A34" s="948"/>
      <c r="B34" s="948"/>
      <c r="C34" s="948"/>
      <c r="D34" s="960" t="s">
        <v>51</v>
      </c>
      <c r="E34" s="961" t="e">
        <f>#REF!-'Aktywa Obrotowe - Uzgodnienie'!D33</f>
        <v>#REF!</v>
      </c>
      <c r="F34" s="960" t="s">
        <v>51</v>
      </c>
      <c r="G34" s="961" t="e">
        <f>#REF!-'Aktywa Obrotowe - Uzgodnienie'!F33</f>
        <v>#REF!</v>
      </c>
    </row>
    <row r="35" spans="1:7" ht="15">
      <c r="A35" s="948"/>
      <c r="B35" s="948"/>
      <c r="C35" s="948"/>
      <c r="D35" s="948"/>
      <c r="E35" s="948"/>
      <c r="F35" s="948"/>
      <c r="G35" s="948"/>
    </row>
    <row r="36" spans="1:7" ht="15">
      <c r="A36" s="948"/>
      <c r="B36" s="953" t="s">
        <v>161</v>
      </c>
      <c r="C36" s="948"/>
      <c r="D36" s="948"/>
      <c r="E36" s="948"/>
      <c r="F36" s="948"/>
      <c r="G36" s="948"/>
    </row>
    <row r="37" spans="1:7" ht="15">
      <c r="A37" s="948"/>
      <c r="B37" s="1451" t="s">
        <v>45</v>
      </c>
      <c r="C37" s="1451" t="s">
        <v>46</v>
      </c>
      <c r="D37" s="1451" t="s">
        <v>47</v>
      </c>
      <c r="E37" s="1451"/>
      <c r="F37" s="1451" t="s">
        <v>247</v>
      </c>
      <c r="G37" s="1451"/>
    </row>
    <row r="38" spans="1:7" ht="15">
      <c r="A38" s="948"/>
      <c r="B38" s="1451"/>
      <c r="C38" s="1451"/>
      <c r="D38" s="954" t="s">
        <v>48</v>
      </c>
      <c r="E38" s="954" t="s">
        <v>49</v>
      </c>
      <c r="F38" s="954" t="s">
        <v>48</v>
      </c>
      <c r="G38" s="954" t="s">
        <v>49</v>
      </c>
    </row>
    <row r="39" spans="1:7" ht="15">
      <c r="A39" s="948"/>
      <c r="B39" s="955"/>
      <c r="C39" s="955"/>
      <c r="D39" s="956"/>
      <c r="E39" s="956"/>
      <c r="F39" s="956"/>
      <c r="G39" s="956"/>
    </row>
    <row r="40" spans="1:7" ht="15">
      <c r="A40" s="948"/>
      <c r="B40" s="955"/>
      <c r="C40" s="955"/>
      <c r="D40" s="956"/>
      <c r="E40" s="956"/>
      <c r="F40" s="956"/>
      <c r="G40" s="956"/>
    </row>
    <row r="41" spans="1:7" ht="15">
      <c r="A41" s="948"/>
      <c r="B41" s="955"/>
      <c r="C41" s="955"/>
      <c r="D41" s="956"/>
      <c r="E41" s="956"/>
      <c r="F41" s="956"/>
      <c r="G41" s="956"/>
    </row>
    <row r="42" spans="1:7" ht="15">
      <c r="A42" s="948"/>
      <c r="B42" s="955"/>
      <c r="C42" s="955"/>
      <c r="D42" s="956"/>
      <c r="E42" s="956"/>
      <c r="F42" s="956"/>
      <c r="G42" s="956"/>
    </row>
    <row r="43" spans="1:7" ht="15">
      <c r="A43" s="948"/>
      <c r="B43" s="955"/>
      <c r="C43" s="955"/>
      <c r="D43" s="956"/>
      <c r="E43" s="956"/>
      <c r="F43" s="956"/>
      <c r="G43" s="956"/>
    </row>
    <row r="44" spans="1:7" ht="15">
      <c r="A44" s="948"/>
      <c r="B44" s="955"/>
      <c r="C44" s="955"/>
      <c r="D44" s="956"/>
      <c r="E44" s="956"/>
      <c r="F44" s="956"/>
      <c r="G44" s="956"/>
    </row>
    <row r="45" spans="1:7" ht="15">
      <c r="A45" s="948"/>
      <c r="B45" s="955"/>
      <c r="C45" s="955"/>
      <c r="D45" s="956"/>
      <c r="E45" s="956"/>
      <c r="F45" s="956"/>
      <c r="G45" s="956"/>
    </row>
    <row r="46" spans="1:7" ht="15">
      <c r="A46" s="948"/>
      <c r="B46" s="957" t="s">
        <v>50</v>
      </c>
      <c r="C46" s="958"/>
      <c r="D46" s="958">
        <f>SUM(D39:D45)</f>
        <v>0</v>
      </c>
      <c r="E46" s="958">
        <f>SUM(E39:E45)</f>
        <v>0</v>
      </c>
      <c r="F46" s="958">
        <f>SUM(F39:F45)</f>
        <v>0</v>
      </c>
      <c r="G46" s="958">
        <f>SUM(G39:G45)</f>
        <v>0</v>
      </c>
    </row>
    <row r="47" spans="1:7" ht="15">
      <c r="A47" s="948"/>
      <c r="B47" s="959" t="s">
        <v>890</v>
      </c>
      <c r="C47" s="960"/>
      <c r="D47" s="959">
        <f>D46-E46</f>
        <v>0</v>
      </c>
      <c r="E47" s="960"/>
      <c r="F47" s="959">
        <f>F46-G46</f>
        <v>0</v>
      </c>
      <c r="G47" s="960"/>
    </row>
    <row r="48" spans="1:7" ht="15">
      <c r="A48" s="948"/>
      <c r="B48" s="948"/>
      <c r="C48" s="948"/>
      <c r="D48" s="960" t="s">
        <v>51</v>
      </c>
      <c r="E48" s="961" t="e">
        <f>#REF!-'Aktywa Obrotowe - Uzgodnienie'!D47</f>
        <v>#REF!</v>
      </c>
      <c r="F48" s="960" t="s">
        <v>51</v>
      </c>
      <c r="G48" s="961" t="e">
        <f>#REF!-'Aktywa Obrotowe - Uzgodnienie'!F47</f>
        <v>#REF!</v>
      </c>
    </row>
    <row r="49" spans="1:7" ht="15">
      <c r="A49" s="948"/>
      <c r="B49" s="948"/>
      <c r="C49" s="948"/>
      <c r="D49" s="948"/>
      <c r="E49" s="948"/>
      <c r="F49" s="948"/>
      <c r="G49" s="948"/>
    </row>
    <row r="50" spans="1:7" ht="15">
      <c r="A50" s="948"/>
      <c r="B50" s="953" t="s">
        <v>162</v>
      </c>
      <c r="C50" s="948"/>
      <c r="D50" s="948"/>
      <c r="E50" s="948"/>
      <c r="F50" s="948"/>
      <c r="G50" s="948"/>
    </row>
    <row r="51" spans="1:7" ht="15">
      <c r="A51" s="948"/>
      <c r="B51" s="1451" t="s">
        <v>45</v>
      </c>
      <c r="C51" s="1451" t="s">
        <v>46</v>
      </c>
      <c r="D51" s="1451" t="s">
        <v>47</v>
      </c>
      <c r="E51" s="1451"/>
      <c r="F51" s="1451" t="s">
        <v>247</v>
      </c>
      <c r="G51" s="1451"/>
    </row>
    <row r="52" spans="1:7" ht="15">
      <c r="A52" s="948"/>
      <c r="B52" s="1451"/>
      <c r="C52" s="1451"/>
      <c r="D52" s="954" t="s">
        <v>48</v>
      </c>
      <c r="E52" s="954" t="s">
        <v>49</v>
      </c>
      <c r="F52" s="954" t="s">
        <v>48</v>
      </c>
      <c r="G52" s="954" t="s">
        <v>49</v>
      </c>
    </row>
    <row r="53" spans="1:7" ht="15">
      <c r="A53" s="948"/>
      <c r="B53" s="955"/>
      <c r="C53" s="955"/>
      <c r="D53" s="956"/>
      <c r="E53" s="956"/>
      <c r="F53" s="956"/>
      <c r="G53" s="956"/>
    </row>
    <row r="54" spans="1:7" ht="15">
      <c r="A54" s="948"/>
      <c r="B54" s="955"/>
      <c r="C54" s="955"/>
      <c r="D54" s="956"/>
      <c r="E54" s="956"/>
      <c r="F54" s="956"/>
      <c r="G54" s="956"/>
    </row>
    <row r="55" spans="1:7" ht="15">
      <c r="A55" s="948"/>
      <c r="B55" s="955"/>
      <c r="C55" s="955"/>
      <c r="D55" s="956"/>
      <c r="E55" s="956"/>
      <c r="F55" s="956"/>
      <c r="G55" s="956"/>
    </row>
    <row r="56" spans="1:7" ht="15">
      <c r="A56" s="948"/>
      <c r="B56" s="955"/>
      <c r="C56" s="955"/>
      <c r="D56" s="956"/>
      <c r="E56" s="956"/>
      <c r="F56" s="956"/>
      <c r="G56" s="956"/>
    </row>
    <row r="57" spans="1:7" ht="15">
      <c r="A57" s="948"/>
      <c r="B57" s="955"/>
      <c r="C57" s="955"/>
      <c r="D57" s="956"/>
      <c r="E57" s="956"/>
      <c r="F57" s="956"/>
      <c r="G57" s="956"/>
    </row>
    <row r="58" spans="1:7" ht="15">
      <c r="A58" s="948"/>
      <c r="B58" s="955"/>
      <c r="C58" s="955"/>
      <c r="D58" s="956"/>
      <c r="E58" s="956"/>
      <c r="F58" s="956"/>
      <c r="G58" s="956"/>
    </row>
    <row r="59" spans="1:7" ht="15">
      <c r="A59" s="948"/>
      <c r="B59" s="955"/>
      <c r="C59" s="955"/>
      <c r="D59" s="956"/>
      <c r="E59" s="956"/>
      <c r="F59" s="956"/>
      <c r="G59" s="956"/>
    </row>
    <row r="60" spans="1:7" ht="15">
      <c r="A60" s="948"/>
      <c r="B60" s="957" t="s">
        <v>50</v>
      </c>
      <c r="C60" s="958"/>
      <c r="D60" s="958">
        <f>SUM(D53:D59)</f>
        <v>0</v>
      </c>
      <c r="E60" s="958">
        <f>SUM(E53:E59)</f>
        <v>0</v>
      </c>
      <c r="F60" s="958">
        <f>SUM(F53:F59)</f>
        <v>0</v>
      </c>
      <c r="G60" s="958">
        <f>SUM(G53:G59)</f>
        <v>0</v>
      </c>
    </row>
    <row r="61" spans="1:7" ht="15">
      <c r="A61" s="948"/>
      <c r="B61" s="959" t="s">
        <v>890</v>
      </c>
      <c r="C61" s="960"/>
      <c r="D61" s="959">
        <f>D60-E60</f>
        <v>0</v>
      </c>
      <c r="E61" s="960"/>
      <c r="F61" s="959">
        <f>F60-G60</f>
        <v>0</v>
      </c>
      <c r="G61" s="960"/>
    </row>
    <row r="62" spans="1:7" ht="15">
      <c r="A62" s="948"/>
      <c r="B62" s="948"/>
      <c r="C62" s="948"/>
      <c r="D62" s="960" t="s">
        <v>51</v>
      </c>
      <c r="E62" s="961" t="e">
        <f>#REF!-'Aktywa Obrotowe - Uzgodnienie'!D61</f>
        <v>#REF!</v>
      </c>
      <c r="F62" s="960" t="s">
        <v>51</v>
      </c>
      <c r="G62" s="961" t="e">
        <f>#REF!-'Aktywa Obrotowe - Uzgodnienie'!F61</f>
        <v>#REF!</v>
      </c>
    </row>
    <row r="63" spans="1:7" ht="15">
      <c r="A63" s="948"/>
      <c r="B63" s="948"/>
      <c r="C63" s="948"/>
      <c r="D63" s="948"/>
      <c r="E63" s="948"/>
      <c r="F63" s="948"/>
      <c r="G63" s="948"/>
    </row>
    <row r="64" spans="1:7" ht="15">
      <c r="A64" s="948"/>
      <c r="B64" s="953" t="s">
        <v>163</v>
      </c>
      <c r="C64" s="948"/>
      <c r="D64" s="948"/>
      <c r="E64" s="948"/>
      <c r="F64" s="948"/>
      <c r="G64" s="948"/>
    </row>
    <row r="65" spans="1:7" ht="15">
      <c r="A65" s="948"/>
      <c r="B65" s="1451" t="s">
        <v>45</v>
      </c>
      <c r="C65" s="1451" t="s">
        <v>46</v>
      </c>
      <c r="D65" s="1451" t="s">
        <v>47</v>
      </c>
      <c r="E65" s="1451"/>
      <c r="F65" s="1451" t="s">
        <v>247</v>
      </c>
      <c r="G65" s="1451"/>
    </row>
    <row r="66" spans="1:7" ht="15">
      <c r="A66" s="948"/>
      <c r="B66" s="1451"/>
      <c r="C66" s="1451"/>
      <c r="D66" s="954" t="s">
        <v>48</v>
      </c>
      <c r="E66" s="954" t="s">
        <v>49</v>
      </c>
      <c r="F66" s="954" t="s">
        <v>48</v>
      </c>
      <c r="G66" s="954" t="s">
        <v>49</v>
      </c>
    </row>
    <row r="67" spans="1:7" ht="15">
      <c r="A67" s="948"/>
      <c r="B67" s="955"/>
      <c r="C67" s="955"/>
      <c r="D67" s="956"/>
      <c r="E67" s="956"/>
      <c r="F67" s="956"/>
      <c r="G67" s="956"/>
    </row>
    <row r="68" spans="1:7" ht="15">
      <c r="A68" s="948"/>
      <c r="B68" s="955"/>
      <c r="C68" s="955"/>
      <c r="D68" s="956"/>
      <c r="E68" s="956"/>
      <c r="F68" s="956"/>
      <c r="G68" s="956"/>
    </row>
    <row r="69" spans="1:7" ht="15">
      <c r="A69" s="948"/>
      <c r="B69" s="955"/>
      <c r="C69" s="955"/>
      <c r="D69" s="956"/>
      <c r="E69" s="956"/>
      <c r="F69" s="956"/>
      <c r="G69" s="956"/>
    </row>
    <row r="70" spans="1:7" ht="15">
      <c r="A70" s="948"/>
      <c r="B70" s="955"/>
      <c r="C70" s="955"/>
      <c r="D70" s="956"/>
      <c r="E70" s="956"/>
      <c r="F70" s="956"/>
      <c r="G70" s="956"/>
    </row>
    <row r="71" spans="1:7" ht="15">
      <c r="A71" s="948"/>
      <c r="B71" s="955"/>
      <c r="C71" s="955"/>
      <c r="D71" s="956"/>
      <c r="E71" s="956"/>
      <c r="F71" s="956"/>
      <c r="G71" s="956"/>
    </row>
    <row r="72" spans="1:7" ht="15">
      <c r="A72" s="948"/>
      <c r="B72" s="955"/>
      <c r="C72" s="955"/>
      <c r="D72" s="956"/>
      <c r="E72" s="956"/>
      <c r="F72" s="956"/>
      <c r="G72" s="956"/>
    </row>
    <row r="73" spans="1:7" ht="15">
      <c r="A73" s="948"/>
      <c r="B73" s="955"/>
      <c r="C73" s="955"/>
      <c r="D73" s="956"/>
      <c r="E73" s="956"/>
      <c r="F73" s="956"/>
      <c r="G73" s="956"/>
    </row>
    <row r="74" spans="1:7" ht="15">
      <c r="A74" s="948"/>
      <c r="B74" s="957" t="s">
        <v>50</v>
      </c>
      <c r="C74" s="958"/>
      <c r="D74" s="958">
        <f>SUM(D67:D73)</f>
        <v>0</v>
      </c>
      <c r="E74" s="958">
        <f>SUM(E67:E73)</f>
        <v>0</v>
      </c>
      <c r="F74" s="958">
        <f>SUM(F67:F73)</f>
        <v>0</v>
      </c>
      <c r="G74" s="958">
        <f>SUM(G67:G73)</f>
        <v>0</v>
      </c>
    </row>
    <row r="75" spans="1:7" ht="15">
      <c r="A75" s="948"/>
      <c r="B75" s="959" t="s">
        <v>890</v>
      </c>
      <c r="C75" s="960"/>
      <c r="D75" s="959">
        <f>D74-E74</f>
        <v>0</v>
      </c>
      <c r="E75" s="960"/>
      <c r="F75" s="959">
        <f>F74-G74</f>
        <v>0</v>
      </c>
      <c r="G75" s="960"/>
    </row>
    <row r="76" spans="1:7" ht="15">
      <c r="A76" s="948"/>
      <c r="B76" s="948"/>
      <c r="C76" s="948"/>
      <c r="D76" s="960" t="s">
        <v>51</v>
      </c>
      <c r="E76" s="961" t="e">
        <f>#REF!-'Aktywa Obrotowe - Uzgodnienie'!D75</f>
        <v>#REF!</v>
      </c>
      <c r="F76" s="960" t="s">
        <v>51</v>
      </c>
      <c r="G76" s="961" t="e">
        <f>#REF!-'Aktywa Obrotowe - Uzgodnienie'!F75</f>
        <v>#REF!</v>
      </c>
    </row>
    <row r="77" spans="1:7" ht="15">
      <c r="A77" s="948"/>
      <c r="B77" s="948"/>
      <c r="C77" s="948"/>
      <c r="D77" s="948"/>
      <c r="E77" s="948"/>
      <c r="F77" s="948"/>
      <c r="G77" s="948"/>
    </row>
    <row r="78" spans="1:7" ht="15">
      <c r="A78" s="948"/>
      <c r="B78" s="948"/>
      <c r="C78" s="948"/>
      <c r="D78" s="948"/>
      <c r="E78" s="948"/>
      <c r="F78" s="948"/>
      <c r="G78" s="948"/>
    </row>
    <row r="79" spans="1:7" ht="15">
      <c r="A79" s="952" t="s">
        <v>52</v>
      </c>
      <c r="B79" s="948"/>
      <c r="C79" s="948"/>
      <c r="D79" s="948"/>
      <c r="E79" s="948"/>
      <c r="F79" s="948"/>
      <c r="G79" s="948"/>
    </row>
    <row r="80" spans="1:7" ht="15">
      <c r="A80" s="948"/>
      <c r="B80" s="948"/>
      <c r="C80" s="948"/>
      <c r="D80" s="948"/>
      <c r="E80" s="948"/>
      <c r="F80" s="948"/>
      <c r="G80" s="948"/>
    </row>
    <row r="81" spans="1:7" ht="15">
      <c r="A81" s="948"/>
      <c r="B81" s="948"/>
      <c r="C81" s="948"/>
      <c r="D81" s="948"/>
      <c r="E81" s="948"/>
      <c r="F81" s="948"/>
      <c r="G81" s="948"/>
    </row>
    <row r="82" spans="1:7" ht="15">
      <c r="A82" s="948"/>
      <c r="B82" s="953" t="s">
        <v>53</v>
      </c>
      <c r="C82" s="948"/>
      <c r="D82" s="948"/>
      <c r="E82" s="948"/>
      <c r="F82" s="948"/>
      <c r="G82" s="948"/>
    </row>
    <row r="83" spans="1:7" ht="15">
      <c r="A83" s="948"/>
      <c r="B83" s="1451" t="s">
        <v>45</v>
      </c>
      <c r="C83" s="1451" t="s">
        <v>46</v>
      </c>
      <c r="D83" s="1451" t="s">
        <v>47</v>
      </c>
      <c r="E83" s="1451"/>
      <c r="F83" s="1451" t="s">
        <v>247</v>
      </c>
      <c r="G83" s="1451"/>
    </row>
    <row r="84" spans="1:7" ht="15">
      <c r="A84" s="948"/>
      <c r="B84" s="1451"/>
      <c r="C84" s="1451"/>
      <c r="D84" s="954" t="s">
        <v>48</v>
      </c>
      <c r="E84" s="954" t="s">
        <v>49</v>
      </c>
      <c r="F84" s="954" t="s">
        <v>48</v>
      </c>
      <c r="G84" s="954" t="s">
        <v>49</v>
      </c>
    </row>
    <row r="85" spans="1:7" ht="15">
      <c r="A85" s="948"/>
      <c r="B85" s="955"/>
      <c r="C85" s="955"/>
      <c r="D85" s="956"/>
      <c r="E85" s="956"/>
      <c r="F85" s="956"/>
      <c r="G85" s="956"/>
    </row>
    <row r="86" spans="1:7" ht="15">
      <c r="A86" s="948"/>
      <c r="B86" s="955"/>
      <c r="C86" s="955"/>
      <c r="D86" s="956"/>
      <c r="E86" s="956"/>
      <c r="F86" s="956"/>
      <c r="G86" s="956"/>
    </row>
    <row r="87" spans="1:7" ht="15">
      <c r="A87" s="948"/>
      <c r="B87" s="955"/>
      <c r="C87" s="955"/>
      <c r="D87" s="956"/>
      <c r="E87" s="956"/>
      <c r="F87" s="956"/>
      <c r="G87" s="956"/>
    </row>
    <row r="88" spans="1:7" ht="15">
      <c r="A88" s="948"/>
      <c r="B88" s="955"/>
      <c r="C88" s="955"/>
      <c r="D88" s="956"/>
      <c r="E88" s="956"/>
      <c r="F88" s="956"/>
      <c r="G88" s="956"/>
    </row>
    <row r="89" spans="1:7" ht="15">
      <c r="A89" s="948"/>
      <c r="B89" s="955"/>
      <c r="C89" s="955"/>
      <c r="D89" s="956"/>
      <c r="E89" s="956"/>
      <c r="F89" s="956"/>
      <c r="G89" s="956"/>
    </row>
    <row r="90" spans="1:7" ht="15">
      <c r="A90" s="948"/>
      <c r="B90" s="955"/>
      <c r="C90" s="955"/>
      <c r="D90" s="956"/>
      <c r="E90" s="956"/>
      <c r="F90" s="956"/>
      <c r="G90" s="956"/>
    </row>
    <row r="91" spans="1:7" ht="15">
      <c r="A91" s="948"/>
      <c r="B91" s="955"/>
      <c r="C91" s="955"/>
      <c r="D91" s="956"/>
      <c r="E91" s="956"/>
      <c r="F91" s="956"/>
      <c r="G91" s="956"/>
    </row>
    <row r="92" spans="1:7" ht="15">
      <c r="A92" s="948"/>
      <c r="B92" s="957" t="s">
        <v>50</v>
      </c>
      <c r="C92" s="958"/>
      <c r="D92" s="958">
        <f>SUM(D85:D91)</f>
        <v>0</v>
      </c>
      <c r="E92" s="958">
        <f>SUM(E85:E91)</f>
        <v>0</v>
      </c>
      <c r="F92" s="958">
        <f>SUM(F85:F91)</f>
        <v>0</v>
      </c>
      <c r="G92" s="958">
        <f>SUM(G85:G91)</f>
        <v>0</v>
      </c>
    </row>
    <row r="93" spans="1:7" ht="15">
      <c r="A93" s="948"/>
      <c r="B93" s="959" t="s">
        <v>890</v>
      </c>
      <c r="C93" s="960"/>
      <c r="D93" s="959">
        <f>D92-E92</f>
        <v>0</v>
      </c>
      <c r="E93" s="960"/>
      <c r="F93" s="959">
        <f>F92-G92</f>
        <v>0</v>
      </c>
      <c r="G93" s="960"/>
    </row>
    <row r="94" spans="1:7" ht="15">
      <c r="A94" s="948"/>
      <c r="B94" s="948"/>
      <c r="C94" s="948"/>
      <c r="D94" s="960" t="s">
        <v>51</v>
      </c>
      <c r="E94" s="961" t="e">
        <f>(#REF!+#REF!)-'Aktywa Obrotowe - Uzgodnienie'!D93</f>
        <v>#REF!</v>
      </c>
      <c r="F94" s="960" t="s">
        <v>51</v>
      </c>
      <c r="G94" s="961" t="e">
        <f>(#REF!+#REF!)-'Aktywa Obrotowe - Uzgodnienie'!F93</f>
        <v>#REF!</v>
      </c>
    </row>
    <row r="95" spans="1:7" ht="15">
      <c r="A95" s="948"/>
      <c r="B95" s="948"/>
      <c r="C95" s="948"/>
      <c r="D95" s="948"/>
      <c r="E95" s="948"/>
      <c r="F95" s="948"/>
      <c r="G95" s="948"/>
    </row>
    <row r="96" spans="1:7" ht="15">
      <c r="A96" s="948"/>
      <c r="B96" s="948"/>
      <c r="C96" s="948"/>
      <c r="D96" s="948"/>
      <c r="E96" s="948"/>
      <c r="F96" s="948"/>
      <c r="G96" s="948"/>
    </row>
    <row r="97" spans="1:7" ht="15">
      <c r="A97" s="948"/>
      <c r="B97" s="953" t="s">
        <v>54</v>
      </c>
      <c r="C97" s="948"/>
      <c r="D97" s="948"/>
      <c r="E97" s="948"/>
      <c r="F97" s="948"/>
      <c r="G97" s="948"/>
    </row>
    <row r="98" spans="1:7" ht="15">
      <c r="A98" s="948"/>
      <c r="B98" s="1451" t="s">
        <v>45</v>
      </c>
      <c r="C98" s="1451" t="s">
        <v>46</v>
      </c>
      <c r="D98" s="1451" t="s">
        <v>47</v>
      </c>
      <c r="E98" s="1451"/>
      <c r="F98" s="1451" t="s">
        <v>247</v>
      </c>
      <c r="G98" s="1451"/>
    </row>
    <row r="99" spans="1:7" ht="15">
      <c r="A99" s="948"/>
      <c r="B99" s="1451"/>
      <c r="C99" s="1451"/>
      <c r="D99" s="954" t="s">
        <v>48</v>
      </c>
      <c r="E99" s="954" t="s">
        <v>49</v>
      </c>
      <c r="F99" s="954" t="s">
        <v>48</v>
      </c>
      <c r="G99" s="954" t="s">
        <v>49</v>
      </c>
    </row>
    <row r="100" spans="1:7" ht="15">
      <c r="A100" s="948"/>
      <c r="B100" s="955"/>
      <c r="C100" s="955"/>
      <c r="D100" s="956"/>
      <c r="E100" s="956"/>
      <c r="F100" s="956"/>
      <c r="G100" s="956"/>
    </row>
    <row r="101" spans="1:7" ht="15">
      <c r="A101" s="948"/>
      <c r="B101" s="955"/>
      <c r="C101" s="955"/>
      <c r="D101" s="956"/>
      <c r="E101" s="956"/>
      <c r="F101" s="956"/>
      <c r="G101" s="956"/>
    </row>
    <row r="102" spans="1:7" ht="15">
      <c r="A102" s="948"/>
      <c r="B102" s="955"/>
      <c r="C102" s="955"/>
      <c r="D102" s="956"/>
      <c r="E102" s="956"/>
      <c r="F102" s="956"/>
      <c r="G102" s="956"/>
    </row>
    <row r="103" spans="1:7" ht="15">
      <c r="A103" s="948"/>
      <c r="B103" s="955"/>
      <c r="C103" s="955"/>
      <c r="D103" s="956"/>
      <c r="E103" s="956"/>
      <c r="F103" s="956"/>
      <c r="G103" s="956"/>
    </row>
    <row r="104" spans="1:7" ht="15">
      <c r="A104" s="948"/>
      <c r="B104" s="955"/>
      <c r="C104" s="955"/>
      <c r="D104" s="956"/>
      <c r="E104" s="956"/>
      <c r="F104" s="956"/>
      <c r="G104" s="956"/>
    </row>
    <row r="105" spans="1:7" ht="15">
      <c r="A105" s="948"/>
      <c r="B105" s="955"/>
      <c r="C105" s="955"/>
      <c r="D105" s="956"/>
      <c r="E105" s="956"/>
      <c r="F105" s="956"/>
      <c r="G105" s="956"/>
    </row>
    <row r="106" spans="1:7" ht="15">
      <c r="A106" s="948"/>
      <c r="B106" s="955"/>
      <c r="C106" s="955"/>
      <c r="D106" s="956"/>
      <c r="E106" s="956"/>
      <c r="F106" s="956"/>
      <c r="G106" s="956"/>
    </row>
    <row r="107" spans="1:7" ht="15">
      <c r="A107" s="948"/>
      <c r="B107" s="957" t="s">
        <v>50</v>
      </c>
      <c r="C107" s="958"/>
      <c r="D107" s="958">
        <f>SUM(D100:D106)</f>
        <v>0</v>
      </c>
      <c r="E107" s="958">
        <f>SUM(E100:E106)</f>
        <v>0</v>
      </c>
      <c r="F107" s="958">
        <f>SUM(F100:F106)</f>
        <v>0</v>
      </c>
      <c r="G107" s="958">
        <f>SUM(G100:G106)</f>
        <v>0</v>
      </c>
    </row>
    <row r="108" spans="1:7" ht="15">
      <c r="A108" s="948"/>
      <c r="B108" s="959" t="s">
        <v>890</v>
      </c>
      <c r="C108" s="960"/>
      <c r="D108" s="959">
        <f>D107-E107</f>
        <v>0</v>
      </c>
      <c r="E108" s="960"/>
      <c r="F108" s="959">
        <f>F107-G107</f>
        <v>0</v>
      </c>
      <c r="G108" s="960"/>
    </row>
    <row r="109" spans="1:7" ht="15">
      <c r="A109" s="948"/>
      <c r="B109" s="948"/>
      <c r="C109" s="948"/>
      <c r="D109" s="960" t="s">
        <v>51</v>
      </c>
      <c r="E109" s="961" t="e">
        <f>#REF!-'Aktywa Obrotowe - Uzgodnienie'!D108</f>
        <v>#REF!</v>
      </c>
      <c r="F109" s="960" t="s">
        <v>51</v>
      </c>
      <c r="G109" s="961" t="e">
        <f>#REF!-'Aktywa Obrotowe - Uzgodnienie'!F108</f>
        <v>#REF!</v>
      </c>
    </row>
    <row r="110" spans="1:7" ht="15">
      <c r="A110" s="948"/>
      <c r="B110" s="948"/>
      <c r="C110" s="948"/>
      <c r="D110" s="948"/>
      <c r="E110" s="948"/>
      <c r="F110" s="948"/>
      <c r="G110" s="948"/>
    </row>
    <row r="111" spans="1:7" ht="15">
      <c r="A111" s="948"/>
      <c r="B111" s="948"/>
      <c r="C111" s="948"/>
      <c r="D111" s="948"/>
      <c r="E111" s="948"/>
      <c r="F111" s="948"/>
      <c r="G111" s="948"/>
    </row>
    <row r="112" spans="1:7" ht="15">
      <c r="A112" s="948"/>
      <c r="B112" s="953" t="s">
        <v>539</v>
      </c>
      <c r="C112" s="948"/>
      <c r="D112" s="948"/>
      <c r="E112" s="948"/>
      <c r="F112" s="948"/>
      <c r="G112" s="948"/>
    </row>
    <row r="113" spans="1:7" ht="15">
      <c r="A113" s="948"/>
      <c r="B113" s="1451" t="s">
        <v>45</v>
      </c>
      <c r="C113" s="1451" t="s">
        <v>46</v>
      </c>
      <c r="D113" s="1451" t="s">
        <v>47</v>
      </c>
      <c r="E113" s="1451"/>
      <c r="F113" s="1451" t="s">
        <v>247</v>
      </c>
      <c r="G113" s="1451"/>
    </row>
    <row r="114" spans="1:7" ht="15">
      <c r="A114" s="948"/>
      <c r="B114" s="1451"/>
      <c r="C114" s="1451"/>
      <c r="D114" s="954" t="s">
        <v>48</v>
      </c>
      <c r="E114" s="954" t="s">
        <v>49</v>
      </c>
      <c r="F114" s="954" t="s">
        <v>48</v>
      </c>
      <c r="G114" s="954" t="s">
        <v>49</v>
      </c>
    </row>
    <row r="115" spans="1:7" ht="15">
      <c r="A115" s="948"/>
      <c r="B115" s="955"/>
      <c r="C115" s="955"/>
      <c r="D115" s="956"/>
      <c r="E115" s="956"/>
      <c r="F115" s="956"/>
      <c r="G115" s="956"/>
    </row>
    <row r="116" spans="1:7" ht="15">
      <c r="A116" s="948"/>
      <c r="B116" s="955"/>
      <c r="C116" s="955"/>
      <c r="D116" s="956"/>
      <c r="E116" s="956"/>
      <c r="F116" s="956"/>
      <c r="G116" s="956"/>
    </row>
    <row r="117" spans="1:7" ht="15">
      <c r="A117" s="948"/>
      <c r="B117" s="955"/>
      <c r="C117" s="955"/>
      <c r="D117" s="956"/>
      <c r="E117" s="956"/>
      <c r="F117" s="956"/>
      <c r="G117" s="956"/>
    </row>
    <row r="118" spans="1:7" ht="15">
      <c r="A118" s="948"/>
      <c r="B118" s="955"/>
      <c r="C118" s="955"/>
      <c r="D118" s="956"/>
      <c r="E118" s="956"/>
      <c r="F118" s="956"/>
      <c r="G118" s="956"/>
    </row>
    <row r="119" spans="1:7" ht="15">
      <c r="A119" s="948"/>
      <c r="B119" s="955"/>
      <c r="C119" s="955"/>
      <c r="D119" s="956"/>
      <c r="E119" s="956"/>
      <c r="F119" s="956"/>
      <c r="G119" s="956"/>
    </row>
    <row r="120" spans="1:7" ht="15">
      <c r="A120" s="948"/>
      <c r="B120" s="955"/>
      <c r="C120" s="955"/>
      <c r="D120" s="956"/>
      <c r="E120" s="956"/>
      <c r="F120" s="956"/>
      <c r="G120" s="956"/>
    </row>
    <row r="121" spans="1:7" ht="15">
      <c r="A121" s="948"/>
      <c r="B121" s="955"/>
      <c r="C121" s="955"/>
      <c r="D121" s="956"/>
      <c r="E121" s="956"/>
      <c r="F121" s="956"/>
      <c r="G121" s="956"/>
    </row>
    <row r="122" spans="1:7" ht="15">
      <c r="A122" s="948"/>
      <c r="B122" s="957" t="s">
        <v>50</v>
      </c>
      <c r="C122" s="958"/>
      <c r="D122" s="958">
        <f>SUM(D115:D121)</f>
        <v>0</v>
      </c>
      <c r="E122" s="958">
        <f>SUM(E115:E121)</f>
        <v>0</v>
      </c>
      <c r="F122" s="958">
        <f>SUM(F115:F121)</f>
        <v>0</v>
      </c>
      <c r="G122" s="958">
        <f>SUM(G115:G121)</f>
        <v>0</v>
      </c>
    </row>
    <row r="123" spans="1:7" ht="15">
      <c r="A123" s="948"/>
      <c r="B123" s="959" t="s">
        <v>890</v>
      </c>
      <c r="C123" s="960"/>
      <c r="D123" s="959">
        <f>D122-E122</f>
        <v>0</v>
      </c>
      <c r="E123" s="960"/>
      <c r="F123" s="959">
        <f>F122-G122</f>
        <v>0</v>
      </c>
      <c r="G123" s="960"/>
    </row>
    <row r="124" spans="1:7" ht="15">
      <c r="A124" s="948"/>
      <c r="B124" s="948"/>
      <c r="C124" s="948"/>
      <c r="D124" s="960" t="s">
        <v>51</v>
      </c>
      <c r="E124" s="961" t="e">
        <f>(#REF!+#REF!+#REF!)-'Aktywa Obrotowe - Uzgodnienie'!D123</f>
        <v>#REF!</v>
      </c>
      <c r="F124" s="960" t="s">
        <v>51</v>
      </c>
      <c r="G124" s="961" t="e">
        <f>(#REF!+#REF!+#REF!)-'Aktywa Obrotowe - Uzgodnienie'!F123</f>
        <v>#REF!</v>
      </c>
    </row>
    <row r="125" spans="1:7" ht="15">
      <c r="A125" s="948"/>
      <c r="B125" s="948"/>
      <c r="C125" s="948"/>
      <c r="D125" s="948"/>
      <c r="E125" s="948"/>
      <c r="F125" s="948"/>
      <c r="G125" s="948"/>
    </row>
    <row r="126" spans="1:7" ht="15">
      <c r="A126" s="948"/>
      <c r="B126" s="948"/>
      <c r="C126" s="948"/>
      <c r="D126" s="948"/>
      <c r="E126" s="948"/>
      <c r="F126" s="948"/>
      <c r="G126" s="948"/>
    </row>
    <row r="127" spans="1:7" ht="15">
      <c r="A127" s="952" t="s">
        <v>55</v>
      </c>
      <c r="B127" s="948"/>
      <c r="C127" s="948"/>
      <c r="D127" s="948"/>
      <c r="E127" s="948"/>
      <c r="F127" s="948"/>
      <c r="G127" s="948"/>
    </row>
    <row r="128" spans="1:7" ht="15">
      <c r="A128" s="948"/>
      <c r="B128" s="948"/>
      <c r="C128" s="948"/>
      <c r="D128" s="948"/>
      <c r="E128" s="948"/>
      <c r="F128" s="948"/>
      <c r="G128" s="948"/>
    </row>
    <row r="129" spans="1:7" ht="15">
      <c r="A129" s="948"/>
      <c r="B129" s="948"/>
      <c r="C129" s="948"/>
      <c r="D129" s="948"/>
      <c r="E129" s="948"/>
      <c r="F129" s="948"/>
      <c r="G129" s="948"/>
    </row>
    <row r="130" spans="1:7" ht="15">
      <c r="A130" s="948"/>
      <c r="B130" s="1451" t="s">
        <v>45</v>
      </c>
      <c r="C130" s="1451" t="s">
        <v>46</v>
      </c>
      <c r="D130" s="1451" t="s">
        <v>47</v>
      </c>
      <c r="E130" s="1451"/>
      <c r="F130" s="1451" t="s">
        <v>247</v>
      </c>
      <c r="G130" s="1451"/>
    </row>
    <row r="131" spans="1:7" ht="15">
      <c r="A131" s="948"/>
      <c r="B131" s="1451"/>
      <c r="C131" s="1451"/>
      <c r="D131" s="954" t="s">
        <v>48</v>
      </c>
      <c r="E131" s="954" t="s">
        <v>49</v>
      </c>
      <c r="F131" s="954" t="s">
        <v>48</v>
      </c>
      <c r="G131" s="954" t="s">
        <v>49</v>
      </c>
    </row>
    <row r="132" spans="1:7" ht="15">
      <c r="A132" s="948"/>
      <c r="B132" s="955"/>
      <c r="C132" s="955"/>
      <c r="D132" s="956"/>
      <c r="E132" s="956"/>
      <c r="F132" s="956"/>
      <c r="G132" s="956"/>
    </row>
    <row r="133" spans="1:7" ht="15">
      <c r="A133" s="948"/>
      <c r="B133" s="955"/>
      <c r="C133" s="955"/>
      <c r="D133" s="956"/>
      <c r="E133" s="956"/>
      <c r="F133" s="956"/>
      <c r="G133" s="956"/>
    </row>
    <row r="134" spans="1:7" ht="15">
      <c r="A134" s="948"/>
      <c r="B134" s="955"/>
      <c r="C134" s="955"/>
      <c r="D134" s="956"/>
      <c r="E134" s="956"/>
      <c r="F134" s="956"/>
      <c r="G134" s="956"/>
    </row>
    <row r="135" spans="1:7" ht="15">
      <c r="A135" s="948"/>
      <c r="B135" s="955"/>
      <c r="C135" s="955"/>
      <c r="D135" s="956"/>
      <c r="E135" s="956"/>
      <c r="F135" s="956"/>
      <c r="G135" s="956"/>
    </row>
    <row r="136" spans="1:7" ht="15">
      <c r="A136" s="948"/>
      <c r="B136" s="955"/>
      <c r="C136" s="955"/>
      <c r="D136" s="956"/>
      <c r="E136" s="956"/>
      <c r="F136" s="956"/>
      <c r="G136" s="956"/>
    </row>
    <row r="137" spans="1:7" ht="15">
      <c r="A137" s="948"/>
      <c r="B137" s="955"/>
      <c r="C137" s="955"/>
      <c r="D137" s="956"/>
      <c r="E137" s="956"/>
      <c r="F137" s="956"/>
      <c r="G137" s="956"/>
    </row>
    <row r="138" spans="1:7" ht="15">
      <c r="A138" s="948"/>
      <c r="B138" s="955"/>
      <c r="C138" s="955"/>
      <c r="D138" s="956"/>
      <c r="E138" s="956"/>
      <c r="F138" s="956"/>
      <c r="G138" s="956"/>
    </row>
    <row r="139" spans="1:7" ht="15">
      <c r="A139" s="948"/>
      <c r="B139" s="957" t="s">
        <v>50</v>
      </c>
      <c r="C139" s="958"/>
      <c r="D139" s="958">
        <f>SUM(D132:D138)</f>
        <v>0</v>
      </c>
      <c r="E139" s="958">
        <f>SUM(E132:E138)</f>
        <v>0</v>
      </c>
      <c r="F139" s="958">
        <f>SUM(F132:F138)</f>
        <v>0</v>
      </c>
      <c r="G139" s="958">
        <f>SUM(G132:G138)</f>
        <v>0</v>
      </c>
    </row>
    <row r="140" spans="1:7" ht="15">
      <c r="A140" s="948"/>
      <c r="B140" s="959" t="s">
        <v>890</v>
      </c>
      <c r="C140" s="960"/>
      <c r="D140" s="959">
        <f>D139-E139</f>
        <v>0</v>
      </c>
      <c r="E140" s="960"/>
      <c r="F140" s="959">
        <f>F139-G139</f>
        <v>0</v>
      </c>
      <c r="G140" s="960"/>
    </row>
    <row r="141" spans="1:7" ht="15">
      <c r="A141" s="948"/>
      <c r="B141" s="948"/>
      <c r="C141" s="948"/>
      <c r="D141" s="960" t="s">
        <v>51</v>
      </c>
      <c r="E141" s="961" t="e">
        <f>#REF!-'Aktywa Obrotowe - Uzgodnienie'!D140</f>
        <v>#REF!</v>
      </c>
      <c r="F141" s="960" t="s">
        <v>51</v>
      </c>
      <c r="G141" s="961" t="e">
        <f>#REF!-'Aktywa Obrotowe - Uzgodnienie'!F140</f>
        <v>#REF!</v>
      </c>
    </row>
    <row r="142" spans="1:7" ht="15">
      <c r="A142" s="948"/>
      <c r="B142" s="948"/>
      <c r="C142" s="948"/>
      <c r="D142" s="948"/>
      <c r="E142" s="948"/>
      <c r="F142" s="948"/>
      <c r="G142" s="948"/>
    </row>
    <row r="143" spans="1:7" ht="15">
      <c r="A143" s="948"/>
      <c r="B143" s="948"/>
      <c r="C143" s="948"/>
      <c r="D143" s="948"/>
      <c r="E143" s="948"/>
      <c r="F143" s="948"/>
      <c r="G143" s="948"/>
    </row>
    <row r="144" spans="1:7" ht="15">
      <c r="A144" s="952" t="s">
        <v>56</v>
      </c>
      <c r="B144" s="948"/>
      <c r="C144" s="948"/>
      <c r="D144" s="948"/>
      <c r="E144" s="948"/>
      <c r="F144" s="948"/>
      <c r="G144" s="948"/>
    </row>
    <row r="145" spans="1:7" ht="15">
      <c r="A145" s="948"/>
      <c r="B145" s="948"/>
      <c r="C145" s="948"/>
      <c r="D145" s="948"/>
      <c r="E145" s="948"/>
      <c r="F145" s="948"/>
      <c r="G145" s="948"/>
    </row>
    <row r="146" spans="1:7" ht="15">
      <c r="A146" s="948"/>
      <c r="B146" s="948"/>
      <c r="C146" s="948"/>
      <c r="D146" s="948"/>
      <c r="E146" s="948"/>
      <c r="F146" s="948"/>
      <c r="G146" s="948"/>
    </row>
    <row r="147" spans="1:7" ht="15">
      <c r="A147" s="948"/>
      <c r="B147" s="1451" t="s">
        <v>45</v>
      </c>
      <c r="C147" s="1451" t="s">
        <v>46</v>
      </c>
      <c r="D147" s="1451" t="s">
        <v>47</v>
      </c>
      <c r="E147" s="1451"/>
      <c r="F147" s="1451" t="s">
        <v>247</v>
      </c>
      <c r="G147" s="1451"/>
    </row>
    <row r="148" spans="1:7" ht="15">
      <c r="A148" s="948"/>
      <c r="B148" s="1451"/>
      <c r="C148" s="1451"/>
      <c r="D148" s="954" t="s">
        <v>48</v>
      </c>
      <c r="E148" s="954" t="s">
        <v>49</v>
      </c>
      <c r="F148" s="954" t="s">
        <v>48</v>
      </c>
      <c r="G148" s="954" t="s">
        <v>49</v>
      </c>
    </row>
    <row r="149" spans="1:7" ht="15">
      <c r="A149" s="948"/>
      <c r="B149" s="955"/>
      <c r="C149" s="955"/>
      <c r="D149" s="956"/>
      <c r="E149" s="956"/>
      <c r="F149" s="956"/>
      <c r="G149" s="956"/>
    </row>
    <row r="150" spans="1:7" ht="15">
      <c r="A150" s="948"/>
      <c r="B150" s="955"/>
      <c r="C150" s="955"/>
      <c r="D150" s="956"/>
      <c r="E150" s="956"/>
      <c r="F150" s="956"/>
      <c r="G150" s="956"/>
    </row>
    <row r="151" spans="1:7" ht="15">
      <c r="A151" s="948"/>
      <c r="B151" s="955"/>
      <c r="C151" s="955"/>
      <c r="D151" s="956"/>
      <c r="E151" s="956"/>
      <c r="F151" s="956"/>
      <c r="G151" s="956"/>
    </row>
    <row r="152" spans="1:7" ht="15">
      <c r="A152" s="948"/>
      <c r="B152" s="955"/>
      <c r="C152" s="955"/>
      <c r="D152" s="956"/>
      <c r="E152" s="956"/>
      <c r="F152" s="956"/>
      <c r="G152" s="956"/>
    </row>
    <row r="153" spans="1:7" ht="15">
      <c r="A153" s="948"/>
      <c r="B153" s="955"/>
      <c r="C153" s="955"/>
      <c r="D153" s="956"/>
      <c r="E153" s="956"/>
      <c r="F153" s="956"/>
      <c r="G153" s="956"/>
    </row>
    <row r="154" spans="1:7" ht="15">
      <c r="A154" s="948"/>
      <c r="B154" s="955"/>
      <c r="C154" s="955"/>
      <c r="D154" s="956"/>
      <c r="E154" s="956"/>
      <c r="F154" s="956"/>
      <c r="G154" s="956"/>
    </row>
    <row r="155" spans="1:7" ht="15">
      <c r="A155" s="948"/>
      <c r="B155" s="955"/>
      <c r="C155" s="955"/>
      <c r="D155" s="956"/>
      <c r="E155" s="956"/>
      <c r="F155" s="956"/>
      <c r="G155" s="956"/>
    </row>
    <row r="156" spans="1:7" ht="15">
      <c r="A156" s="948"/>
      <c r="B156" s="957" t="s">
        <v>50</v>
      </c>
      <c r="C156" s="958"/>
      <c r="D156" s="958">
        <f>SUM(D149:D155)</f>
        <v>0</v>
      </c>
      <c r="E156" s="958">
        <f>SUM(E149:E155)</f>
        <v>0</v>
      </c>
      <c r="F156" s="958">
        <f>SUM(F149:F155)</f>
        <v>0</v>
      </c>
      <c r="G156" s="958">
        <f>SUM(G149:G155)</f>
        <v>0</v>
      </c>
    </row>
    <row r="157" spans="1:7" ht="15">
      <c r="A157" s="948"/>
      <c r="B157" s="959" t="s">
        <v>890</v>
      </c>
      <c r="C157" s="960"/>
      <c r="D157" s="959">
        <f>D156-E156</f>
        <v>0</v>
      </c>
      <c r="E157" s="960"/>
      <c r="F157" s="959">
        <f>F156-G156</f>
        <v>0</v>
      </c>
      <c r="G157" s="960"/>
    </row>
    <row r="158" spans="1:7" ht="15">
      <c r="A158" s="948"/>
      <c r="B158" s="948"/>
      <c r="C158" s="948"/>
      <c r="D158" s="960" t="s">
        <v>51</v>
      </c>
      <c r="E158" s="961" t="e">
        <f>#REF!-'Aktywa Obrotowe - Uzgodnienie'!D157</f>
        <v>#REF!</v>
      </c>
      <c r="F158" s="960" t="s">
        <v>51</v>
      </c>
      <c r="G158" s="961" t="e">
        <f>#REF!-'Aktywa Obrotowe - Uzgodnienie'!F157</f>
        <v>#REF!</v>
      </c>
    </row>
  </sheetData>
  <sheetProtection selectLockedCells="1" selectUnlockedCells="1"/>
  <mergeCells count="42">
    <mergeCell ref="B113:B114"/>
    <mergeCell ref="C113:C114"/>
    <mergeCell ref="D113:E113"/>
    <mergeCell ref="F113:G113"/>
    <mergeCell ref="D130:E130"/>
    <mergeCell ref="F130:G130"/>
    <mergeCell ref="B130:B131"/>
    <mergeCell ref="C130:C131"/>
    <mergeCell ref="B147:B148"/>
    <mergeCell ref="C147:C148"/>
    <mergeCell ref="D147:E147"/>
    <mergeCell ref="F147:G147"/>
    <mergeCell ref="B98:B99"/>
    <mergeCell ref="C98:C99"/>
    <mergeCell ref="D98:E98"/>
    <mergeCell ref="F98:G98"/>
    <mergeCell ref="B83:B84"/>
    <mergeCell ref="C83:C84"/>
    <mergeCell ref="D83:E83"/>
    <mergeCell ref="F83:G83"/>
    <mergeCell ref="B51:B52"/>
    <mergeCell ref="C51:C52"/>
    <mergeCell ref="D51:E51"/>
    <mergeCell ref="F51:G51"/>
    <mergeCell ref="B65:B66"/>
    <mergeCell ref="C65:C66"/>
    <mergeCell ref="D65:E65"/>
    <mergeCell ref="F65:G65"/>
    <mergeCell ref="B23:B24"/>
    <mergeCell ref="C23:C24"/>
    <mergeCell ref="D23:E23"/>
    <mergeCell ref="F23:G23"/>
    <mergeCell ref="B37:B38"/>
    <mergeCell ref="C37:C38"/>
    <mergeCell ref="D37:E37"/>
    <mergeCell ref="F37:G37"/>
    <mergeCell ref="D9:E9"/>
    <mergeCell ref="F9:G9"/>
    <mergeCell ref="A1:B1"/>
    <mergeCell ref="A2:B2"/>
    <mergeCell ref="B9:B10"/>
    <mergeCell ref="C9:C10"/>
  </mergeCells>
  <conditionalFormatting sqref="E20 E34 E48 E62 E76 E94 E109 E124 E141 E158 G20 G34 G48 G62 G76 G94 G109 G124 G141 G158">
    <cfRule type="cellIs" priority="1" dxfId="0" operator="not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scale="75" r:id="rId1"/>
  <rowBreaks count="2" manualBreakCount="2">
    <brk id="62" max="255" man="1"/>
    <brk id="111" max="255" man="1"/>
  </rowBreaks>
</worksheet>
</file>

<file path=xl/worksheets/sheet17.xml><?xml version="1.0" encoding="utf-8"?>
<worksheet xmlns="http://schemas.openxmlformats.org/spreadsheetml/2006/main" xmlns:r="http://schemas.openxmlformats.org/officeDocument/2006/relationships">
  <sheetPr codeName="Arkusz4">
    <tabColor indexed="10"/>
  </sheetPr>
  <dimension ref="A1:G130"/>
  <sheetViews>
    <sheetView showGridLines="0" view="pageBreakPreview" zoomScale="90" zoomScaleNormal="70" zoomScaleSheetLayoutView="90" zoomScalePageLayoutView="0" workbookViewId="0" topLeftCell="A6">
      <selection activeCell="A13" sqref="A13"/>
    </sheetView>
  </sheetViews>
  <sheetFormatPr defaultColWidth="8.88671875" defaultRowHeight="15"/>
  <cols>
    <col min="1" max="1" width="8.88671875" style="962" customWidth="1"/>
    <col min="2" max="2" width="17.21484375" style="962" customWidth="1"/>
    <col min="3" max="3" width="13.77734375" style="962" customWidth="1"/>
    <col min="4" max="7" width="12.77734375" style="962" customWidth="1"/>
    <col min="8" max="16384" width="8.88671875" style="962" customWidth="1"/>
  </cols>
  <sheetData>
    <row r="1" spans="1:7" ht="15">
      <c r="A1" s="1452" t="e">
        <f>#REF!</f>
        <v>#REF!</v>
      </c>
      <c r="B1" s="1452"/>
      <c r="C1" s="948"/>
      <c r="D1" s="948"/>
      <c r="E1" s="948"/>
      <c r="F1" s="948"/>
      <c r="G1" s="948"/>
    </row>
    <row r="2" spans="1:7" ht="15">
      <c r="A2" s="1453" t="e">
        <f>#REF!</f>
        <v>#REF!</v>
      </c>
      <c r="B2" s="1453"/>
      <c r="C2" s="949"/>
      <c r="D2" s="949"/>
      <c r="E2" s="949"/>
      <c r="F2" s="949"/>
      <c r="G2" s="949"/>
    </row>
    <row r="3" spans="1:7" ht="15">
      <c r="A3" s="963"/>
      <c r="B3" s="963"/>
      <c r="C3" s="948"/>
      <c r="D3" s="948"/>
      <c r="E3" s="948"/>
      <c r="F3" s="948"/>
      <c r="G3" s="948"/>
    </row>
    <row r="4" spans="1:7" ht="15">
      <c r="A4" s="951" t="s">
        <v>43</v>
      </c>
      <c r="B4" s="948"/>
      <c r="C4" s="948"/>
      <c r="D4" s="948"/>
      <c r="E4" s="948"/>
      <c r="F4" s="948"/>
      <c r="G4" s="948"/>
    </row>
    <row r="5" spans="1:7" ht="15">
      <c r="A5" s="948"/>
      <c r="B5" s="948"/>
      <c r="C5" s="948"/>
      <c r="D5" s="948"/>
      <c r="E5" s="948"/>
      <c r="F5" s="948"/>
      <c r="G5" s="948"/>
    </row>
    <row r="6" spans="1:7" ht="15">
      <c r="A6" s="948"/>
      <c r="B6" s="948"/>
      <c r="C6" s="948"/>
      <c r="D6" s="948"/>
      <c r="E6" s="948"/>
      <c r="F6" s="948"/>
      <c r="G6" s="948"/>
    </row>
    <row r="7" spans="1:7" ht="15">
      <c r="A7" s="952" t="s">
        <v>57</v>
      </c>
      <c r="B7" s="948"/>
      <c r="C7" s="948"/>
      <c r="D7" s="948"/>
      <c r="E7" s="948"/>
      <c r="F7" s="948"/>
      <c r="G7" s="948"/>
    </row>
    <row r="8" spans="1:7" ht="15">
      <c r="A8" s="948"/>
      <c r="B8" s="948"/>
      <c r="C8" s="948"/>
      <c r="D8" s="948"/>
      <c r="E8" s="948"/>
      <c r="F8" s="948"/>
      <c r="G8" s="948"/>
    </row>
    <row r="9" spans="1:7" ht="15">
      <c r="A9" s="948"/>
      <c r="B9" s="1451" t="s">
        <v>45</v>
      </c>
      <c r="C9" s="1451" t="s">
        <v>46</v>
      </c>
      <c r="D9" s="1451" t="s">
        <v>47</v>
      </c>
      <c r="E9" s="1451"/>
      <c r="F9" s="1451" t="s">
        <v>247</v>
      </c>
      <c r="G9" s="1451"/>
    </row>
    <row r="10" spans="1:7" ht="15">
      <c r="A10" s="948"/>
      <c r="B10" s="1451"/>
      <c r="C10" s="1451"/>
      <c r="D10" s="954" t="s">
        <v>48</v>
      </c>
      <c r="E10" s="954" t="s">
        <v>49</v>
      </c>
      <c r="F10" s="954" t="s">
        <v>48</v>
      </c>
      <c r="G10" s="954" t="s">
        <v>49</v>
      </c>
    </row>
    <row r="11" spans="1:7" ht="15">
      <c r="A11" s="948"/>
      <c r="B11" s="955"/>
      <c r="C11" s="955"/>
      <c r="D11" s="956"/>
      <c r="E11" s="956"/>
      <c r="F11" s="956"/>
      <c r="G11" s="956"/>
    </row>
    <row r="12" spans="1:7" ht="15">
      <c r="A12" s="948"/>
      <c r="B12" s="955"/>
      <c r="C12" s="955"/>
      <c r="D12" s="956"/>
      <c r="E12" s="956"/>
      <c r="F12" s="956"/>
      <c r="G12" s="956"/>
    </row>
    <row r="13" spans="1:7" ht="15">
      <c r="A13" s="948"/>
      <c r="B13" s="955"/>
      <c r="C13" s="955"/>
      <c r="D13" s="956"/>
      <c r="E13" s="956"/>
      <c r="F13" s="956"/>
      <c r="G13" s="956"/>
    </row>
    <row r="14" spans="1:7" ht="15">
      <c r="A14" s="948"/>
      <c r="B14" s="955"/>
      <c r="C14" s="955"/>
      <c r="D14" s="956"/>
      <c r="E14" s="956"/>
      <c r="F14" s="956"/>
      <c r="G14" s="956"/>
    </row>
    <row r="15" spans="1:7" ht="15">
      <c r="A15" s="948"/>
      <c r="B15" s="955"/>
      <c r="C15" s="955"/>
      <c r="D15" s="956"/>
      <c r="E15" s="956"/>
      <c r="F15" s="956"/>
      <c r="G15" s="956"/>
    </row>
    <row r="16" spans="1:7" ht="15">
      <c r="A16" s="948"/>
      <c r="B16" s="955"/>
      <c r="C16" s="955"/>
      <c r="D16" s="956"/>
      <c r="E16" s="956"/>
      <c r="F16" s="956"/>
      <c r="G16" s="956"/>
    </row>
    <row r="17" spans="1:7" ht="15">
      <c r="A17" s="948"/>
      <c r="B17" s="955"/>
      <c r="C17" s="955"/>
      <c r="D17" s="956"/>
      <c r="E17" s="956"/>
      <c r="F17" s="956"/>
      <c r="G17" s="956"/>
    </row>
    <row r="18" spans="1:7" ht="15">
      <c r="A18" s="948"/>
      <c r="B18" s="957" t="s">
        <v>50</v>
      </c>
      <c r="C18" s="958"/>
      <c r="D18" s="958">
        <f>SUM(D11:D17)</f>
        <v>0</v>
      </c>
      <c r="E18" s="958">
        <f>SUM(E11:E17)</f>
        <v>0</v>
      </c>
      <c r="F18" s="958">
        <f>SUM(F11:F17)</f>
        <v>0</v>
      </c>
      <c r="G18" s="958">
        <f>SUM(G11:G17)</f>
        <v>0</v>
      </c>
    </row>
    <row r="19" spans="1:7" ht="15">
      <c r="A19" s="948"/>
      <c r="B19" s="959" t="s">
        <v>890</v>
      </c>
      <c r="C19" s="960"/>
      <c r="D19" s="959">
        <f>D18-E18</f>
        <v>0</v>
      </c>
      <c r="E19" s="960"/>
      <c r="F19" s="959">
        <f>F18-G18</f>
        <v>0</v>
      </c>
      <c r="G19" s="960"/>
    </row>
    <row r="20" spans="1:7" ht="15">
      <c r="A20" s="948"/>
      <c r="B20" s="948"/>
      <c r="C20" s="948"/>
      <c r="D20" s="960" t="s">
        <v>51</v>
      </c>
      <c r="E20" s="961" t="e">
        <f>#REF!-'Aktywa Trwałe - Uzgodnienie'!D19</f>
        <v>#REF!</v>
      </c>
      <c r="F20" s="960" t="s">
        <v>51</v>
      </c>
      <c r="G20" s="961" t="e">
        <f>#REF!-'Aktywa Trwałe - Uzgodnienie'!F19</f>
        <v>#REF!</v>
      </c>
    </row>
    <row r="21" spans="1:7" ht="15">
      <c r="A21" s="948"/>
      <c r="B21" s="948"/>
      <c r="C21" s="948"/>
      <c r="D21" s="948"/>
      <c r="E21" s="948"/>
      <c r="F21" s="948"/>
      <c r="G21" s="948"/>
    </row>
    <row r="22" spans="1:7" ht="15">
      <c r="A22" s="948"/>
      <c r="B22" s="948"/>
      <c r="C22" s="948"/>
      <c r="D22" s="948"/>
      <c r="E22" s="948"/>
      <c r="F22" s="948"/>
      <c r="G22" s="948"/>
    </row>
    <row r="23" spans="1:7" ht="15">
      <c r="A23" s="952" t="s">
        <v>58</v>
      </c>
      <c r="B23" s="948"/>
      <c r="C23" s="948"/>
      <c r="D23" s="948"/>
      <c r="E23" s="948"/>
      <c r="F23" s="948"/>
      <c r="G23" s="948"/>
    </row>
    <row r="24" spans="1:7" ht="15">
      <c r="A24" s="948"/>
      <c r="B24" s="948"/>
      <c r="C24" s="948"/>
      <c r="D24" s="948"/>
      <c r="E24" s="948"/>
      <c r="F24" s="948"/>
      <c r="G24" s="948"/>
    </row>
    <row r="25" spans="1:7" ht="15">
      <c r="A25" s="948"/>
      <c r="B25" s="953" t="s">
        <v>541</v>
      </c>
      <c r="C25" s="948"/>
      <c r="D25" s="948"/>
      <c r="E25" s="948"/>
      <c r="F25" s="948"/>
      <c r="G25" s="948"/>
    </row>
    <row r="26" spans="1:7" ht="15">
      <c r="A26" s="948"/>
      <c r="B26" s="1451" t="s">
        <v>45</v>
      </c>
      <c r="C26" s="1451" t="s">
        <v>46</v>
      </c>
      <c r="D26" s="1451" t="s">
        <v>47</v>
      </c>
      <c r="E26" s="1451"/>
      <c r="F26" s="1451" t="s">
        <v>247</v>
      </c>
      <c r="G26" s="1451"/>
    </row>
    <row r="27" spans="1:7" ht="15">
      <c r="A27" s="948"/>
      <c r="B27" s="1451"/>
      <c r="C27" s="1451"/>
      <c r="D27" s="954" t="s">
        <v>48</v>
      </c>
      <c r="E27" s="954" t="s">
        <v>49</v>
      </c>
      <c r="F27" s="954" t="s">
        <v>48</v>
      </c>
      <c r="G27" s="954" t="s">
        <v>49</v>
      </c>
    </row>
    <row r="28" spans="1:7" ht="15">
      <c r="A28" s="948"/>
      <c r="B28" s="955"/>
      <c r="C28" s="955"/>
      <c r="D28" s="956"/>
      <c r="E28" s="956"/>
      <c r="F28" s="956"/>
      <c r="G28" s="956"/>
    </row>
    <row r="29" spans="1:7" ht="15">
      <c r="A29" s="948"/>
      <c r="B29" s="955"/>
      <c r="C29" s="955"/>
      <c r="D29" s="956"/>
      <c r="E29" s="956"/>
      <c r="F29" s="956"/>
      <c r="G29" s="956"/>
    </row>
    <row r="30" spans="1:7" ht="15">
      <c r="A30" s="948"/>
      <c r="B30" s="955"/>
      <c r="C30" s="955"/>
      <c r="D30" s="956"/>
      <c r="E30" s="956"/>
      <c r="F30" s="956"/>
      <c r="G30" s="956"/>
    </row>
    <row r="31" spans="1:7" ht="15">
      <c r="A31" s="948"/>
      <c r="B31" s="955"/>
      <c r="C31" s="955"/>
      <c r="D31" s="956"/>
      <c r="E31" s="956"/>
      <c r="F31" s="956"/>
      <c r="G31" s="956"/>
    </row>
    <row r="32" spans="1:7" ht="15">
      <c r="A32" s="948"/>
      <c r="B32" s="955"/>
      <c r="C32" s="955"/>
      <c r="D32" s="956"/>
      <c r="E32" s="956"/>
      <c r="F32" s="956"/>
      <c r="G32" s="956"/>
    </row>
    <row r="33" spans="1:7" ht="15">
      <c r="A33" s="948"/>
      <c r="B33" s="955"/>
      <c r="C33" s="955"/>
      <c r="D33" s="956"/>
      <c r="E33" s="956"/>
      <c r="F33" s="956"/>
      <c r="G33" s="956"/>
    </row>
    <row r="34" spans="1:7" ht="15">
      <c r="A34" s="948"/>
      <c r="B34" s="955"/>
      <c r="C34" s="955"/>
      <c r="D34" s="956"/>
      <c r="E34" s="956"/>
      <c r="F34" s="956"/>
      <c r="G34" s="956"/>
    </row>
    <row r="35" spans="1:7" ht="15">
      <c r="A35" s="948"/>
      <c r="B35" s="957" t="s">
        <v>50</v>
      </c>
      <c r="C35" s="958"/>
      <c r="D35" s="958">
        <f>SUM(D28:D34)</f>
        <v>0</v>
      </c>
      <c r="E35" s="958">
        <f>SUM(E28:E34)</f>
        <v>0</v>
      </c>
      <c r="F35" s="958">
        <f>SUM(F28:F34)</f>
        <v>0</v>
      </c>
      <c r="G35" s="958">
        <f>SUM(G28:G34)</f>
        <v>0</v>
      </c>
    </row>
    <row r="36" spans="1:7" ht="15">
      <c r="A36" s="948"/>
      <c r="B36" s="959" t="s">
        <v>890</v>
      </c>
      <c r="C36" s="960"/>
      <c r="D36" s="959">
        <f>D35-E35</f>
        <v>0</v>
      </c>
      <c r="E36" s="960"/>
      <c r="F36" s="959">
        <f>F35-G35</f>
        <v>0</v>
      </c>
      <c r="G36" s="960"/>
    </row>
    <row r="37" spans="1:7" ht="15">
      <c r="A37" s="948"/>
      <c r="B37" s="948"/>
      <c r="C37" s="948"/>
      <c r="D37" s="960" t="s">
        <v>51</v>
      </c>
      <c r="E37" s="961" t="e">
        <f>#REF!-'Aktywa Trwałe - Uzgodnienie'!D36</f>
        <v>#REF!</v>
      </c>
      <c r="F37" s="960" t="s">
        <v>51</v>
      </c>
      <c r="G37" s="961" t="e">
        <f>#REF!-'Aktywa Trwałe - Uzgodnienie'!F36</f>
        <v>#REF!</v>
      </c>
    </row>
    <row r="38" spans="1:7" ht="15">
      <c r="A38" s="948"/>
      <c r="B38" s="948"/>
      <c r="C38" s="948"/>
      <c r="D38" s="948"/>
      <c r="E38" s="948"/>
      <c r="F38" s="948"/>
      <c r="G38" s="948"/>
    </row>
    <row r="39" spans="1:7" ht="15">
      <c r="A39" s="948"/>
      <c r="B39" s="953" t="s">
        <v>145</v>
      </c>
      <c r="C39" s="948"/>
      <c r="D39" s="948"/>
      <c r="E39" s="948"/>
      <c r="F39" s="948"/>
      <c r="G39" s="948"/>
    </row>
    <row r="40" spans="1:7" ht="15">
      <c r="A40" s="948"/>
      <c r="B40" s="1451" t="s">
        <v>45</v>
      </c>
      <c r="C40" s="1451" t="s">
        <v>46</v>
      </c>
      <c r="D40" s="1451" t="s">
        <v>47</v>
      </c>
      <c r="E40" s="1451"/>
      <c r="F40" s="1451" t="s">
        <v>247</v>
      </c>
      <c r="G40" s="1451"/>
    </row>
    <row r="41" spans="1:7" ht="15">
      <c r="A41" s="948"/>
      <c r="B41" s="1451"/>
      <c r="C41" s="1451"/>
      <c r="D41" s="954" t="s">
        <v>48</v>
      </c>
      <c r="E41" s="954" t="s">
        <v>49</v>
      </c>
      <c r="F41" s="954" t="s">
        <v>48</v>
      </c>
      <c r="G41" s="954" t="s">
        <v>49</v>
      </c>
    </row>
    <row r="42" spans="1:7" ht="15">
      <c r="A42" s="948"/>
      <c r="B42" s="955"/>
      <c r="C42" s="955"/>
      <c r="D42" s="956"/>
      <c r="E42" s="956"/>
      <c r="F42" s="956"/>
      <c r="G42" s="956"/>
    </row>
    <row r="43" spans="1:7" ht="15">
      <c r="A43" s="948"/>
      <c r="B43" s="955"/>
      <c r="C43" s="955"/>
      <c r="D43" s="956"/>
      <c r="E43" s="956"/>
      <c r="F43" s="956"/>
      <c r="G43" s="956"/>
    </row>
    <row r="44" spans="1:7" ht="15">
      <c r="A44" s="948"/>
      <c r="B44" s="955"/>
      <c r="C44" s="955"/>
      <c r="D44" s="956"/>
      <c r="E44" s="956"/>
      <c r="F44" s="956"/>
      <c r="G44" s="956"/>
    </row>
    <row r="45" spans="1:7" ht="15">
      <c r="A45" s="948"/>
      <c r="B45" s="955"/>
      <c r="C45" s="955"/>
      <c r="D45" s="956"/>
      <c r="E45" s="956"/>
      <c r="F45" s="956"/>
      <c r="G45" s="956"/>
    </row>
    <row r="46" spans="1:7" ht="15">
      <c r="A46" s="948"/>
      <c r="B46" s="955"/>
      <c r="C46" s="955"/>
      <c r="D46" s="956"/>
      <c r="E46" s="956"/>
      <c r="F46" s="956"/>
      <c r="G46" s="956"/>
    </row>
    <row r="47" spans="1:7" ht="15">
      <c r="A47" s="948"/>
      <c r="B47" s="955"/>
      <c r="C47" s="955"/>
      <c r="D47" s="956"/>
      <c r="E47" s="956"/>
      <c r="F47" s="956"/>
      <c r="G47" s="956"/>
    </row>
    <row r="48" spans="1:7" ht="15">
      <c r="A48" s="948"/>
      <c r="B48" s="955"/>
      <c r="C48" s="955"/>
      <c r="D48" s="956"/>
      <c r="E48" s="956"/>
      <c r="F48" s="956"/>
      <c r="G48" s="956"/>
    </row>
    <row r="49" spans="1:7" ht="15">
      <c r="A49" s="948"/>
      <c r="B49" s="957" t="s">
        <v>50</v>
      </c>
      <c r="C49" s="958"/>
      <c r="D49" s="958">
        <f>SUM(D42:D48)</f>
        <v>0</v>
      </c>
      <c r="E49" s="958">
        <f>SUM(E42:E48)</f>
        <v>0</v>
      </c>
      <c r="F49" s="958">
        <f>SUM(F42:F48)</f>
        <v>0</v>
      </c>
      <c r="G49" s="958">
        <f>SUM(G42:G48)</f>
        <v>0</v>
      </c>
    </row>
    <row r="50" spans="1:7" ht="15">
      <c r="A50" s="948"/>
      <c r="B50" s="959" t="s">
        <v>890</v>
      </c>
      <c r="C50" s="960"/>
      <c r="D50" s="959">
        <f>D49-E49</f>
        <v>0</v>
      </c>
      <c r="E50" s="960"/>
      <c r="F50" s="959">
        <f>F49-G49</f>
        <v>0</v>
      </c>
      <c r="G50" s="960"/>
    </row>
    <row r="51" spans="1:7" ht="15">
      <c r="A51" s="948"/>
      <c r="B51" s="948"/>
      <c r="C51" s="948"/>
      <c r="D51" s="960" t="s">
        <v>51</v>
      </c>
      <c r="E51" s="961" t="e">
        <f>#REF!-'Aktywa Trwałe - Uzgodnienie'!D50</f>
        <v>#REF!</v>
      </c>
      <c r="F51" s="960" t="s">
        <v>51</v>
      </c>
      <c r="G51" s="961" t="e">
        <f>#REF!-'Aktywa Trwałe - Uzgodnienie'!F50</f>
        <v>#REF!</v>
      </c>
    </row>
    <row r="52" spans="1:7" ht="15">
      <c r="A52" s="948"/>
      <c r="B52" s="948"/>
      <c r="C52" s="948"/>
      <c r="D52" s="948"/>
      <c r="E52" s="948"/>
      <c r="F52" s="948"/>
      <c r="G52" s="948"/>
    </row>
    <row r="53" spans="1:7" ht="15">
      <c r="A53" s="948"/>
      <c r="B53" s="953" t="s">
        <v>146</v>
      </c>
      <c r="C53" s="948"/>
      <c r="D53" s="948"/>
      <c r="E53" s="948"/>
      <c r="F53" s="948"/>
      <c r="G53" s="948"/>
    </row>
    <row r="54" spans="1:7" ht="15">
      <c r="A54" s="948"/>
      <c r="B54" s="1451" t="s">
        <v>45</v>
      </c>
      <c r="C54" s="1451" t="s">
        <v>46</v>
      </c>
      <c r="D54" s="1451" t="s">
        <v>47</v>
      </c>
      <c r="E54" s="1451"/>
      <c r="F54" s="1451" t="s">
        <v>247</v>
      </c>
      <c r="G54" s="1451"/>
    </row>
    <row r="55" spans="1:7" ht="15">
      <c r="A55" s="948"/>
      <c r="B55" s="1451"/>
      <c r="C55" s="1451"/>
      <c r="D55" s="954" t="s">
        <v>48</v>
      </c>
      <c r="E55" s="954" t="s">
        <v>49</v>
      </c>
      <c r="F55" s="954" t="s">
        <v>48</v>
      </c>
      <c r="G55" s="954" t="s">
        <v>49</v>
      </c>
    </row>
    <row r="56" spans="1:7" ht="15">
      <c r="A56" s="948"/>
      <c r="B56" s="955"/>
      <c r="C56" s="955"/>
      <c r="D56" s="956"/>
      <c r="E56" s="956"/>
      <c r="F56" s="956"/>
      <c r="G56" s="956"/>
    </row>
    <row r="57" spans="1:7" ht="15">
      <c r="A57" s="948"/>
      <c r="B57" s="955"/>
      <c r="C57" s="955"/>
      <c r="D57" s="956"/>
      <c r="E57" s="956"/>
      <c r="F57" s="956"/>
      <c r="G57" s="956"/>
    </row>
    <row r="58" spans="1:7" ht="15">
      <c r="A58" s="948"/>
      <c r="B58" s="955"/>
      <c r="C58" s="955"/>
      <c r="D58" s="956"/>
      <c r="E58" s="956"/>
      <c r="F58" s="956"/>
      <c r="G58" s="956"/>
    </row>
    <row r="59" spans="1:7" ht="15">
      <c r="A59" s="948"/>
      <c r="B59" s="955"/>
      <c r="C59" s="955"/>
      <c r="D59" s="956"/>
      <c r="E59" s="956"/>
      <c r="F59" s="956"/>
      <c r="G59" s="956"/>
    </row>
    <row r="60" spans="1:7" ht="15">
      <c r="A60" s="948"/>
      <c r="B60" s="955"/>
      <c r="C60" s="955"/>
      <c r="D60" s="956"/>
      <c r="E60" s="956"/>
      <c r="F60" s="956"/>
      <c r="G60" s="956"/>
    </row>
    <row r="61" spans="1:7" ht="15">
      <c r="A61" s="948"/>
      <c r="B61" s="955"/>
      <c r="C61" s="955"/>
      <c r="D61" s="956"/>
      <c r="E61" s="956"/>
      <c r="F61" s="956"/>
      <c r="G61" s="956"/>
    </row>
    <row r="62" spans="1:7" ht="15">
      <c r="A62" s="948"/>
      <c r="B62" s="955"/>
      <c r="C62" s="955"/>
      <c r="D62" s="956"/>
      <c r="E62" s="956"/>
      <c r="F62" s="956"/>
      <c r="G62" s="956"/>
    </row>
    <row r="63" spans="1:7" ht="15">
      <c r="A63" s="948"/>
      <c r="B63" s="957" t="s">
        <v>50</v>
      </c>
      <c r="C63" s="958"/>
      <c r="D63" s="958">
        <f>SUM(D56:D62)</f>
        <v>0</v>
      </c>
      <c r="E63" s="958">
        <f>SUM(E56:E62)</f>
        <v>0</v>
      </c>
      <c r="F63" s="958">
        <f>SUM(F56:F62)</f>
        <v>0</v>
      </c>
      <c r="G63" s="958">
        <f>SUM(G56:G62)</f>
        <v>0</v>
      </c>
    </row>
    <row r="64" spans="1:7" ht="15">
      <c r="A64" s="948"/>
      <c r="B64" s="959" t="s">
        <v>890</v>
      </c>
      <c r="C64" s="960"/>
      <c r="D64" s="959">
        <f>D63-E63</f>
        <v>0</v>
      </c>
      <c r="E64" s="960"/>
      <c r="F64" s="959">
        <f>F63-G63</f>
        <v>0</v>
      </c>
      <c r="G64" s="960"/>
    </row>
    <row r="65" spans="1:7" ht="15">
      <c r="A65" s="948"/>
      <c r="B65" s="948"/>
      <c r="C65" s="948"/>
      <c r="D65" s="960" t="s">
        <v>51</v>
      </c>
      <c r="E65" s="961" t="e">
        <f>#REF!-'Aktywa Trwałe - Uzgodnienie'!D64</f>
        <v>#REF!</v>
      </c>
      <c r="F65" s="960" t="s">
        <v>51</v>
      </c>
      <c r="G65" s="961" t="e">
        <f>#REF!-'Aktywa Trwałe - Uzgodnienie'!F64</f>
        <v>#REF!</v>
      </c>
    </row>
    <row r="66" spans="1:7" ht="15">
      <c r="A66" s="948"/>
      <c r="B66" s="948"/>
      <c r="C66" s="948"/>
      <c r="D66" s="948"/>
      <c r="E66" s="948"/>
      <c r="F66" s="948"/>
      <c r="G66" s="948"/>
    </row>
    <row r="67" spans="1:7" ht="15">
      <c r="A67" s="948"/>
      <c r="B67" s="948"/>
      <c r="C67" s="948"/>
      <c r="D67" s="948"/>
      <c r="E67" s="948"/>
      <c r="F67" s="948"/>
      <c r="G67" s="948"/>
    </row>
    <row r="68" spans="1:7" ht="15">
      <c r="A68" s="952" t="s">
        <v>59</v>
      </c>
      <c r="B68" s="948"/>
      <c r="C68" s="948"/>
      <c r="D68" s="948"/>
      <c r="E68" s="948"/>
      <c r="F68" s="948"/>
      <c r="G68" s="948"/>
    </row>
    <row r="69" spans="1:7" ht="15">
      <c r="A69" s="948"/>
      <c r="B69" s="948"/>
      <c r="C69" s="948"/>
      <c r="D69" s="948"/>
      <c r="E69" s="948"/>
      <c r="F69" s="948"/>
      <c r="G69" s="948"/>
    </row>
    <row r="70" spans="1:7" ht="15">
      <c r="A70" s="948"/>
      <c r="B70" s="953" t="s">
        <v>148</v>
      </c>
      <c r="C70" s="948"/>
      <c r="D70" s="948"/>
      <c r="E70" s="948"/>
      <c r="F70" s="948"/>
      <c r="G70" s="948"/>
    </row>
    <row r="71" spans="1:7" ht="15">
      <c r="A71" s="948"/>
      <c r="B71" s="1451" t="s">
        <v>45</v>
      </c>
      <c r="C71" s="1451" t="s">
        <v>46</v>
      </c>
      <c r="D71" s="1451" t="s">
        <v>47</v>
      </c>
      <c r="E71" s="1451"/>
      <c r="F71" s="1451" t="s">
        <v>247</v>
      </c>
      <c r="G71" s="1451"/>
    </row>
    <row r="72" spans="1:7" ht="15">
      <c r="A72" s="948"/>
      <c r="B72" s="1451"/>
      <c r="C72" s="1451"/>
      <c r="D72" s="954" t="s">
        <v>48</v>
      </c>
      <c r="E72" s="954" t="s">
        <v>49</v>
      </c>
      <c r="F72" s="954" t="s">
        <v>48</v>
      </c>
      <c r="G72" s="954" t="s">
        <v>49</v>
      </c>
    </row>
    <row r="73" spans="1:7" ht="15">
      <c r="A73" s="948"/>
      <c r="B73" s="955"/>
      <c r="C73" s="955"/>
      <c r="D73" s="956"/>
      <c r="E73" s="956"/>
      <c r="F73" s="956"/>
      <c r="G73" s="956"/>
    </row>
    <row r="74" spans="1:7" ht="15">
      <c r="A74" s="948"/>
      <c r="B74" s="955"/>
      <c r="C74" s="955"/>
      <c r="D74" s="956"/>
      <c r="E74" s="956"/>
      <c r="F74" s="956"/>
      <c r="G74" s="956"/>
    </row>
    <row r="75" spans="1:7" ht="15">
      <c r="A75" s="948"/>
      <c r="B75" s="955"/>
      <c r="C75" s="955"/>
      <c r="D75" s="956"/>
      <c r="E75" s="956"/>
      <c r="F75" s="956"/>
      <c r="G75" s="956"/>
    </row>
    <row r="76" spans="1:7" ht="15">
      <c r="A76" s="948"/>
      <c r="B76" s="955"/>
      <c r="C76" s="955"/>
      <c r="D76" s="956"/>
      <c r="E76" s="956"/>
      <c r="F76" s="956"/>
      <c r="G76" s="956"/>
    </row>
    <row r="77" spans="1:7" ht="15">
      <c r="A77" s="948"/>
      <c r="B77" s="955"/>
      <c r="C77" s="955"/>
      <c r="D77" s="956"/>
      <c r="E77" s="956"/>
      <c r="F77" s="956"/>
      <c r="G77" s="956"/>
    </row>
    <row r="78" spans="1:7" ht="15">
      <c r="A78" s="948"/>
      <c r="B78" s="955"/>
      <c r="C78" s="955"/>
      <c r="D78" s="956"/>
      <c r="E78" s="956"/>
      <c r="F78" s="956"/>
      <c r="G78" s="956"/>
    </row>
    <row r="79" spans="1:7" ht="15">
      <c r="A79" s="948"/>
      <c r="B79" s="955"/>
      <c r="C79" s="955"/>
      <c r="D79" s="956"/>
      <c r="E79" s="956"/>
      <c r="F79" s="956"/>
      <c r="G79" s="956"/>
    </row>
    <row r="80" spans="1:7" ht="15">
      <c r="A80" s="948"/>
      <c r="B80" s="957" t="s">
        <v>50</v>
      </c>
      <c r="C80" s="958"/>
      <c r="D80" s="958">
        <f>SUM(D73:D79)</f>
        <v>0</v>
      </c>
      <c r="E80" s="958">
        <f>SUM(E73:E79)</f>
        <v>0</v>
      </c>
      <c r="F80" s="958">
        <f>SUM(F73:F79)</f>
        <v>0</v>
      </c>
      <c r="G80" s="958">
        <f>SUM(G73:G79)</f>
        <v>0</v>
      </c>
    </row>
    <row r="81" spans="1:7" ht="15">
      <c r="A81" s="948"/>
      <c r="B81" s="959" t="s">
        <v>890</v>
      </c>
      <c r="C81" s="960"/>
      <c r="D81" s="959">
        <f>D80-E80</f>
        <v>0</v>
      </c>
      <c r="E81" s="960"/>
      <c r="F81" s="959">
        <f>F80-G80</f>
        <v>0</v>
      </c>
      <c r="G81" s="960"/>
    </row>
    <row r="82" spans="1:7" ht="15">
      <c r="A82" s="948"/>
      <c r="B82" s="948"/>
      <c r="C82" s="948"/>
      <c r="D82" s="960" t="s">
        <v>51</v>
      </c>
      <c r="E82" s="961" t="e">
        <f>#REF!-'Aktywa Trwałe - Uzgodnienie'!D81</f>
        <v>#REF!</v>
      </c>
      <c r="F82" s="960" t="s">
        <v>51</v>
      </c>
      <c r="G82" s="961" t="e">
        <f>#REF!-'Aktywa Trwałe - Uzgodnienie'!F81</f>
        <v>#REF!</v>
      </c>
    </row>
    <row r="83" spans="1:7" ht="15">
      <c r="A83" s="948"/>
      <c r="B83" s="948"/>
      <c r="C83" s="948"/>
      <c r="D83" s="948"/>
      <c r="E83" s="948"/>
      <c r="F83" s="948"/>
      <c r="G83" s="948"/>
    </row>
    <row r="84" spans="1:7" ht="15">
      <c r="A84" s="948"/>
      <c r="B84" s="953" t="s">
        <v>149</v>
      </c>
      <c r="C84" s="948"/>
      <c r="D84" s="948"/>
      <c r="E84" s="948"/>
      <c r="F84" s="948"/>
      <c r="G84" s="948"/>
    </row>
    <row r="85" spans="1:7" ht="15">
      <c r="A85" s="948"/>
      <c r="B85" s="1451" t="s">
        <v>45</v>
      </c>
      <c r="C85" s="1451" t="s">
        <v>46</v>
      </c>
      <c r="D85" s="1451" t="s">
        <v>47</v>
      </c>
      <c r="E85" s="1451"/>
      <c r="F85" s="1451" t="s">
        <v>247</v>
      </c>
      <c r="G85" s="1451"/>
    </row>
    <row r="86" spans="1:7" ht="15">
      <c r="A86" s="948"/>
      <c r="B86" s="1451"/>
      <c r="C86" s="1451"/>
      <c r="D86" s="954" t="s">
        <v>48</v>
      </c>
      <c r="E86" s="954" t="s">
        <v>49</v>
      </c>
      <c r="F86" s="954" t="s">
        <v>48</v>
      </c>
      <c r="G86" s="954" t="s">
        <v>49</v>
      </c>
    </row>
    <row r="87" spans="1:7" ht="15">
      <c r="A87" s="948"/>
      <c r="B87" s="955"/>
      <c r="C87" s="955"/>
      <c r="D87" s="956"/>
      <c r="E87" s="956"/>
      <c r="F87" s="956"/>
      <c r="G87" s="956"/>
    </row>
    <row r="88" spans="1:7" ht="15">
      <c r="A88" s="948"/>
      <c r="B88" s="955"/>
      <c r="C88" s="955"/>
      <c r="D88" s="956"/>
      <c r="E88" s="956"/>
      <c r="F88" s="956"/>
      <c r="G88" s="956"/>
    </row>
    <row r="89" spans="1:7" ht="15">
      <c r="A89" s="948"/>
      <c r="B89" s="955"/>
      <c r="C89" s="955"/>
      <c r="D89" s="956"/>
      <c r="E89" s="956"/>
      <c r="F89" s="956"/>
      <c r="G89" s="956"/>
    </row>
    <row r="90" spans="1:7" ht="15">
      <c r="A90" s="948"/>
      <c r="B90" s="955"/>
      <c r="C90" s="955"/>
      <c r="D90" s="956"/>
      <c r="E90" s="956"/>
      <c r="F90" s="956"/>
      <c r="G90" s="956"/>
    </row>
    <row r="91" spans="1:7" ht="15">
      <c r="A91" s="948"/>
      <c r="B91" s="955"/>
      <c r="C91" s="955"/>
      <c r="D91" s="956"/>
      <c r="E91" s="956"/>
      <c r="F91" s="956"/>
      <c r="G91" s="956"/>
    </row>
    <row r="92" spans="1:7" ht="15">
      <c r="A92" s="948"/>
      <c r="B92" s="955"/>
      <c r="C92" s="955"/>
      <c r="D92" s="956"/>
      <c r="E92" s="956"/>
      <c r="F92" s="956"/>
      <c r="G92" s="956"/>
    </row>
    <row r="93" spans="1:7" ht="15">
      <c r="A93" s="948"/>
      <c r="B93" s="955"/>
      <c r="C93" s="955"/>
      <c r="D93" s="956"/>
      <c r="E93" s="956"/>
      <c r="F93" s="956"/>
      <c r="G93" s="956"/>
    </row>
    <row r="94" spans="1:7" ht="15">
      <c r="A94" s="948"/>
      <c r="B94" s="957" t="s">
        <v>50</v>
      </c>
      <c r="C94" s="958"/>
      <c r="D94" s="958">
        <f>SUM(D87:D93)</f>
        <v>0</v>
      </c>
      <c r="E94" s="958">
        <f>SUM(E87:E93)</f>
        <v>0</v>
      </c>
      <c r="F94" s="958">
        <f>SUM(F87:F93)</f>
        <v>0</v>
      </c>
      <c r="G94" s="958">
        <f>SUM(G87:G93)</f>
        <v>0</v>
      </c>
    </row>
    <row r="95" spans="1:7" ht="15">
      <c r="A95" s="948"/>
      <c r="B95" s="959" t="s">
        <v>890</v>
      </c>
      <c r="C95" s="960"/>
      <c r="D95" s="959">
        <f>D94-E94</f>
        <v>0</v>
      </c>
      <c r="E95" s="960"/>
      <c r="F95" s="959">
        <f>F94-G94</f>
        <v>0</v>
      </c>
      <c r="G95" s="960"/>
    </row>
    <row r="96" spans="1:7" ht="15">
      <c r="A96" s="948"/>
      <c r="B96" s="948"/>
      <c r="C96" s="948"/>
      <c r="D96" s="960" t="s">
        <v>51</v>
      </c>
      <c r="E96" s="961" t="e">
        <f>#REF!-'Aktywa Trwałe - Uzgodnienie'!D95</f>
        <v>#REF!</v>
      </c>
      <c r="F96" s="960" t="s">
        <v>51</v>
      </c>
      <c r="G96" s="961" t="e">
        <f>#REF!-'Aktywa Trwałe - Uzgodnienie'!F95</f>
        <v>#REF!</v>
      </c>
    </row>
    <row r="97" spans="1:7" ht="15">
      <c r="A97" s="948"/>
      <c r="B97" s="948"/>
      <c r="C97" s="948"/>
      <c r="D97" s="948"/>
      <c r="E97" s="948"/>
      <c r="F97" s="948"/>
      <c r="G97" s="948"/>
    </row>
    <row r="98" spans="1:7" ht="15">
      <c r="A98" s="948"/>
      <c r="B98" s="948"/>
      <c r="C98" s="948"/>
      <c r="D98" s="948"/>
      <c r="E98" s="948"/>
      <c r="F98" s="948"/>
      <c r="G98" s="948"/>
    </row>
    <row r="99" spans="1:7" ht="15">
      <c r="A99" s="952" t="s">
        <v>60</v>
      </c>
      <c r="B99" s="948"/>
      <c r="C99" s="948"/>
      <c r="D99" s="948"/>
      <c r="E99" s="948"/>
      <c r="F99" s="948"/>
      <c r="G99" s="948"/>
    </row>
    <row r="100" spans="1:7" ht="15">
      <c r="A100" s="948"/>
      <c r="B100" s="948"/>
      <c r="C100" s="948"/>
      <c r="D100" s="948"/>
      <c r="E100" s="948"/>
      <c r="F100" s="948"/>
      <c r="G100" s="948"/>
    </row>
    <row r="101" spans="1:7" ht="15">
      <c r="A101" s="948"/>
      <c r="B101" s="948"/>
      <c r="C101" s="948"/>
      <c r="D101" s="948"/>
      <c r="E101" s="948"/>
      <c r="F101" s="948"/>
      <c r="G101" s="948"/>
    </row>
    <row r="102" spans="1:7" ht="15">
      <c r="A102" s="948"/>
      <c r="B102" s="1451" t="s">
        <v>45</v>
      </c>
      <c r="C102" s="1451" t="s">
        <v>46</v>
      </c>
      <c r="D102" s="1451" t="s">
        <v>47</v>
      </c>
      <c r="E102" s="1451"/>
      <c r="F102" s="1451" t="s">
        <v>247</v>
      </c>
      <c r="G102" s="1451"/>
    </row>
    <row r="103" spans="1:7" ht="15">
      <c r="A103" s="948"/>
      <c r="B103" s="1451"/>
      <c r="C103" s="1451"/>
      <c r="D103" s="954" t="s">
        <v>48</v>
      </c>
      <c r="E103" s="954" t="s">
        <v>49</v>
      </c>
      <c r="F103" s="954" t="s">
        <v>48</v>
      </c>
      <c r="G103" s="954" t="s">
        <v>49</v>
      </c>
    </row>
    <row r="104" spans="1:7" ht="15">
      <c r="A104" s="948"/>
      <c r="B104" s="955"/>
      <c r="C104" s="955"/>
      <c r="D104" s="956"/>
      <c r="E104" s="956"/>
      <c r="F104" s="956"/>
      <c r="G104" s="956"/>
    </row>
    <row r="105" spans="1:7" ht="15">
      <c r="A105" s="948"/>
      <c r="B105" s="955"/>
      <c r="C105" s="955"/>
      <c r="D105" s="956"/>
      <c r="E105" s="956"/>
      <c r="F105" s="956"/>
      <c r="G105" s="956"/>
    </row>
    <row r="106" spans="1:7" ht="15">
      <c r="A106" s="948"/>
      <c r="B106" s="955"/>
      <c r="C106" s="955"/>
      <c r="D106" s="956"/>
      <c r="E106" s="956"/>
      <c r="F106" s="956"/>
      <c r="G106" s="956"/>
    </row>
    <row r="107" spans="1:7" ht="15">
      <c r="A107" s="948"/>
      <c r="B107" s="955"/>
      <c r="C107" s="955"/>
      <c r="D107" s="956"/>
      <c r="E107" s="956"/>
      <c r="F107" s="956"/>
      <c r="G107" s="956"/>
    </row>
    <row r="108" spans="1:7" ht="15">
      <c r="A108" s="948"/>
      <c r="B108" s="955"/>
      <c r="C108" s="955"/>
      <c r="D108" s="956"/>
      <c r="E108" s="956"/>
      <c r="F108" s="956"/>
      <c r="G108" s="956"/>
    </row>
    <row r="109" spans="1:7" ht="15">
      <c r="A109" s="948"/>
      <c r="B109" s="955"/>
      <c r="C109" s="955"/>
      <c r="D109" s="956"/>
      <c r="E109" s="956"/>
      <c r="F109" s="956"/>
      <c r="G109" s="956"/>
    </row>
    <row r="110" spans="1:7" ht="15">
      <c r="A110" s="948"/>
      <c r="B110" s="955"/>
      <c r="C110" s="955"/>
      <c r="D110" s="956"/>
      <c r="E110" s="956"/>
      <c r="F110" s="956"/>
      <c r="G110" s="956"/>
    </row>
    <row r="111" spans="1:7" ht="15">
      <c r="A111" s="948"/>
      <c r="B111" s="957" t="s">
        <v>50</v>
      </c>
      <c r="C111" s="958"/>
      <c r="D111" s="958">
        <f>SUM(D104:D110)</f>
        <v>0</v>
      </c>
      <c r="E111" s="958">
        <f>SUM(E104:E110)</f>
        <v>0</v>
      </c>
      <c r="F111" s="958">
        <f>SUM(F104:F110)</f>
        <v>0</v>
      </c>
      <c r="G111" s="958">
        <f>SUM(G104:G110)</f>
        <v>0</v>
      </c>
    </row>
    <row r="112" spans="1:7" ht="15">
      <c r="A112" s="948"/>
      <c r="B112" s="959" t="s">
        <v>890</v>
      </c>
      <c r="C112" s="960"/>
      <c r="D112" s="959">
        <f>D111-E111</f>
        <v>0</v>
      </c>
      <c r="E112" s="960"/>
      <c r="F112" s="959">
        <f>F111-G111</f>
        <v>0</v>
      </c>
      <c r="G112" s="960"/>
    </row>
    <row r="113" spans="1:7" ht="15">
      <c r="A113" s="948"/>
      <c r="B113" s="948"/>
      <c r="C113" s="948"/>
      <c r="D113" s="960" t="s">
        <v>51</v>
      </c>
      <c r="E113" s="961" t="e">
        <f>#REF!-'Aktywa Trwałe - Uzgodnienie'!D112</f>
        <v>#REF!</v>
      </c>
      <c r="F113" s="960" t="s">
        <v>51</v>
      </c>
      <c r="G113" s="961" t="e">
        <f>#REF!-'Aktywa Trwałe - Uzgodnienie'!F112</f>
        <v>#REF!</v>
      </c>
    </row>
    <row r="114" spans="1:7" ht="15">
      <c r="A114" s="948"/>
      <c r="B114" s="948"/>
      <c r="C114" s="948"/>
      <c r="D114" s="948"/>
      <c r="E114" s="948"/>
      <c r="F114" s="948"/>
      <c r="G114" s="948"/>
    </row>
    <row r="115" spans="1:7" ht="15">
      <c r="A115" s="948"/>
      <c r="B115" s="948"/>
      <c r="C115" s="948"/>
      <c r="D115" s="948"/>
      <c r="E115" s="948"/>
      <c r="F115" s="948"/>
      <c r="G115" s="948"/>
    </row>
    <row r="116" spans="1:7" ht="15">
      <c r="A116" s="952" t="s">
        <v>61</v>
      </c>
      <c r="B116" s="948"/>
      <c r="C116" s="948"/>
      <c r="D116" s="948"/>
      <c r="E116" s="948"/>
      <c r="F116" s="948"/>
      <c r="G116" s="948"/>
    </row>
    <row r="117" spans="1:7" ht="15">
      <c r="A117" s="948"/>
      <c r="B117" s="948"/>
      <c r="C117" s="948"/>
      <c r="D117" s="948"/>
      <c r="E117" s="948"/>
      <c r="F117" s="948"/>
      <c r="G117" s="948"/>
    </row>
    <row r="118" spans="1:7" ht="15">
      <c r="A118" s="948"/>
      <c r="B118" s="948"/>
      <c r="C118" s="948"/>
      <c r="D118" s="948"/>
      <c r="E118" s="948"/>
      <c r="F118" s="948"/>
      <c r="G118" s="948"/>
    </row>
    <row r="119" spans="1:7" ht="15">
      <c r="A119" s="948"/>
      <c r="B119" s="1451" t="s">
        <v>45</v>
      </c>
      <c r="C119" s="1451" t="s">
        <v>46</v>
      </c>
      <c r="D119" s="1451" t="s">
        <v>47</v>
      </c>
      <c r="E119" s="1451"/>
      <c r="F119" s="1451" t="s">
        <v>247</v>
      </c>
      <c r="G119" s="1451"/>
    </row>
    <row r="120" spans="1:7" ht="15">
      <c r="A120" s="948"/>
      <c r="B120" s="1451"/>
      <c r="C120" s="1451"/>
      <c r="D120" s="954" t="s">
        <v>48</v>
      </c>
      <c r="E120" s="954" t="s">
        <v>49</v>
      </c>
      <c r="F120" s="954" t="s">
        <v>48</v>
      </c>
      <c r="G120" s="954" t="s">
        <v>49</v>
      </c>
    </row>
    <row r="121" spans="1:7" ht="15">
      <c r="A121" s="948"/>
      <c r="B121" s="955"/>
      <c r="C121" s="955"/>
      <c r="D121" s="956"/>
      <c r="E121" s="956"/>
      <c r="F121" s="956"/>
      <c r="G121" s="956"/>
    </row>
    <row r="122" spans="1:7" ht="15">
      <c r="A122" s="948"/>
      <c r="B122" s="955"/>
      <c r="C122" s="955"/>
      <c r="D122" s="956"/>
      <c r="E122" s="956"/>
      <c r="F122" s="956"/>
      <c r="G122" s="956"/>
    </row>
    <row r="123" spans="1:7" ht="15">
      <c r="A123" s="948"/>
      <c r="B123" s="955"/>
      <c r="C123" s="955"/>
      <c r="D123" s="956"/>
      <c r="E123" s="956"/>
      <c r="F123" s="956"/>
      <c r="G123" s="956"/>
    </row>
    <row r="124" spans="1:7" ht="15">
      <c r="A124" s="948"/>
      <c r="B124" s="955"/>
      <c r="C124" s="955"/>
      <c r="D124" s="956"/>
      <c r="E124" s="956"/>
      <c r="F124" s="956"/>
      <c r="G124" s="956"/>
    </row>
    <row r="125" spans="1:7" ht="15">
      <c r="A125" s="948"/>
      <c r="B125" s="955"/>
      <c r="C125" s="955"/>
      <c r="D125" s="956"/>
      <c r="E125" s="956"/>
      <c r="F125" s="956"/>
      <c r="G125" s="956"/>
    </row>
    <row r="126" spans="1:7" ht="15">
      <c r="A126" s="948"/>
      <c r="B126" s="955"/>
      <c r="C126" s="955"/>
      <c r="D126" s="956"/>
      <c r="E126" s="956"/>
      <c r="F126" s="956"/>
      <c r="G126" s="956"/>
    </row>
    <row r="127" spans="1:7" ht="15">
      <c r="A127" s="948"/>
      <c r="B127" s="955"/>
      <c r="C127" s="955"/>
      <c r="D127" s="956"/>
      <c r="E127" s="956"/>
      <c r="F127" s="956"/>
      <c r="G127" s="956"/>
    </row>
    <row r="128" spans="1:7" ht="15">
      <c r="A128" s="948"/>
      <c r="B128" s="957" t="s">
        <v>50</v>
      </c>
      <c r="C128" s="958"/>
      <c r="D128" s="958">
        <f>SUM(D121:D127)</f>
        <v>0</v>
      </c>
      <c r="E128" s="958">
        <f>SUM(E121:E127)</f>
        <v>0</v>
      </c>
      <c r="F128" s="958">
        <f>SUM(F121:F127)</f>
        <v>0</v>
      </c>
      <c r="G128" s="958">
        <f>SUM(G121:G127)</f>
        <v>0</v>
      </c>
    </row>
    <row r="129" spans="1:7" ht="15">
      <c r="A129" s="948"/>
      <c r="B129" s="959" t="s">
        <v>890</v>
      </c>
      <c r="C129" s="960"/>
      <c r="D129" s="959">
        <f>D128-E128</f>
        <v>0</v>
      </c>
      <c r="E129" s="960"/>
      <c r="F129" s="959">
        <f>F128-G128</f>
        <v>0</v>
      </c>
      <c r="G129" s="960"/>
    </row>
    <row r="130" spans="1:7" ht="15">
      <c r="A130" s="948"/>
      <c r="B130" s="948"/>
      <c r="C130" s="948"/>
      <c r="D130" s="960" t="s">
        <v>51</v>
      </c>
      <c r="E130" s="961" t="e">
        <f>#REF!-'Aktywa Trwałe - Uzgodnienie'!D129</f>
        <v>#REF!</v>
      </c>
      <c r="F130" s="960" t="s">
        <v>51</v>
      </c>
      <c r="G130" s="961" t="e">
        <f>#REF!-'Aktywa Trwałe - Uzgodnienie'!F129</f>
        <v>#REF!</v>
      </c>
    </row>
  </sheetData>
  <sheetProtection selectLockedCells="1" selectUnlockedCells="1"/>
  <mergeCells count="34">
    <mergeCell ref="B85:B86"/>
    <mergeCell ref="C85:C86"/>
    <mergeCell ref="D85:E85"/>
    <mergeCell ref="F85:G85"/>
    <mergeCell ref="D102:E102"/>
    <mergeCell ref="F102:G102"/>
    <mergeCell ref="B102:B103"/>
    <mergeCell ref="C102:C103"/>
    <mergeCell ref="B119:B120"/>
    <mergeCell ref="C119:C120"/>
    <mergeCell ref="D119:E119"/>
    <mergeCell ref="F119:G119"/>
    <mergeCell ref="B71:B72"/>
    <mergeCell ref="C71:C72"/>
    <mergeCell ref="D71:E71"/>
    <mergeCell ref="F71:G71"/>
    <mergeCell ref="B54:B55"/>
    <mergeCell ref="C54:C55"/>
    <mergeCell ref="D54:E54"/>
    <mergeCell ref="F54:G54"/>
    <mergeCell ref="B26:B27"/>
    <mergeCell ref="C26:C27"/>
    <mergeCell ref="D26:E26"/>
    <mergeCell ref="F26:G26"/>
    <mergeCell ref="B40:B41"/>
    <mergeCell ref="C40:C41"/>
    <mergeCell ref="D40:E40"/>
    <mergeCell ref="F40:G40"/>
    <mergeCell ref="D9:E9"/>
    <mergeCell ref="F9:G9"/>
    <mergeCell ref="A1:B1"/>
    <mergeCell ref="A2:B2"/>
    <mergeCell ref="B9:B10"/>
    <mergeCell ref="C9:C10"/>
  </mergeCells>
  <conditionalFormatting sqref="E20 E37 E51 E65 E82 E96 E113 E130 G20 G37 G51 G65 G82 G96 G113 G130">
    <cfRule type="cellIs" priority="1" dxfId="0" operator="not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scale="76" r:id="rId1"/>
  <rowBreaks count="2" manualBreakCount="2">
    <brk id="52" max="255" man="1"/>
    <brk id="98" max="255" man="1"/>
  </rowBreaks>
</worksheet>
</file>

<file path=xl/worksheets/sheet18.xml><?xml version="1.0" encoding="utf-8"?>
<worksheet xmlns="http://schemas.openxmlformats.org/spreadsheetml/2006/main" xmlns:r="http://schemas.openxmlformats.org/officeDocument/2006/relationships">
  <sheetPr codeName="Arkusz8">
    <tabColor indexed="10"/>
  </sheetPr>
  <dimension ref="A1:G116"/>
  <sheetViews>
    <sheetView showGridLines="0" view="pageBreakPreview" zoomScale="90" zoomScaleNormal="70" zoomScaleSheetLayoutView="90" zoomScalePageLayoutView="0" workbookViewId="0" topLeftCell="A77">
      <selection activeCell="A13" sqref="A13"/>
    </sheetView>
  </sheetViews>
  <sheetFormatPr defaultColWidth="8.88671875" defaultRowHeight="15"/>
  <cols>
    <col min="1" max="1" width="6.88671875" style="0" customWidth="1"/>
    <col min="2" max="2" width="16.99609375" style="0" customWidth="1"/>
    <col min="3" max="3" width="13.10546875" style="0" customWidth="1"/>
    <col min="4" max="7" width="14.6640625" style="0" customWidth="1"/>
  </cols>
  <sheetData>
    <row r="1" spans="1:7" ht="15">
      <c r="A1" s="1452" t="e">
        <f>#REF!</f>
        <v>#REF!</v>
      </c>
      <c r="B1" s="1452"/>
      <c r="C1" s="948"/>
      <c r="D1" s="948"/>
      <c r="E1" s="948"/>
      <c r="F1" s="948"/>
      <c r="G1" s="948"/>
    </row>
    <row r="2" spans="1:7" ht="15" customHeight="1">
      <c r="A2" s="1453" t="e">
        <f>#REF!</f>
        <v>#REF!</v>
      </c>
      <c r="B2" s="1453"/>
      <c r="C2" s="949"/>
      <c r="D2" s="949"/>
      <c r="E2" s="949"/>
      <c r="F2" s="949"/>
      <c r="G2" s="949"/>
    </row>
    <row r="3" spans="1:7" ht="15">
      <c r="A3" s="950"/>
      <c r="B3" s="950"/>
      <c r="C3" s="948"/>
      <c r="D3" s="948"/>
      <c r="E3" s="948"/>
      <c r="F3" s="948"/>
      <c r="G3" s="948"/>
    </row>
    <row r="4" spans="1:7" ht="15">
      <c r="A4" s="951" t="s">
        <v>43</v>
      </c>
      <c r="B4" s="948"/>
      <c r="C4" s="948"/>
      <c r="D4" s="948"/>
      <c r="E4" s="948"/>
      <c r="F4" s="948"/>
      <c r="G4" s="948"/>
    </row>
    <row r="5" spans="1:7" ht="15">
      <c r="A5" s="951"/>
      <c r="B5" s="948"/>
      <c r="C5" s="948"/>
      <c r="D5" s="948"/>
      <c r="E5" s="948"/>
      <c r="F5" s="948"/>
      <c r="G5" s="948"/>
    </row>
    <row r="6" spans="1:7" ht="15">
      <c r="A6" s="948"/>
      <c r="B6" s="948"/>
      <c r="C6" s="948"/>
      <c r="D6" s="948"/>
      <c r="E6" s="948"/>
      <c r="F6" s="948"/>
      <c r="G6" s="948"/>
    </row>
    <row r="7" spans="1:7" ht="15">
      <c r="A7" s="952" t="s">
        <v>633</v>
      </c>
      <c r="B7" s="948"/>
      <c r="C7" s="948"/>
      <c r="D7" s="948"/>
      <c r="E7" s="948"/>
      <c r="F7" s="948"/>
      <c r="G7" s="948"/>
    </row>
    <row r="8" spans="1:7" ht="15">
      <c r="A8" s="948"/>
      <c r="B8" s="948"/>
      <c r="C8" s="948"/>
      <c r="D8" s="948"/>
      <c r="E8" s="948"/>
      <c r="F8" s="948"/>
      <c r="G8" s="948"/>
    </row>
    <row r="9" spans="1:7" ht="15">
      <c r="A9" s="948"/>
      <c r="B9" s="953"/>
      <c r="C9" s="948"/>
      <c r="D9" s="948"/>
      <c r="E9" s="948"/>
      <c r="F9" s="948"/>
      <c r="G9" s="948"/>
    </row>
    <row r="10" spans="1:7" ht="15">
      <c r="A10" s="948"/>
      <c r="B10" s="1451" t="s">
        <v>45</v>
      </c>
      <c r="C10" s="1451" t="s">
        <v>46</v>
      </c>
      <c r="D10" s="1451" t="s">
        <v>47</v>
      </c>
      <c r="E10" s="1451"/>
      <c r="F10" s="1451" t="s">
        <v>247</v>
      </c>
      <c r="G10" s="1451"/>
    </row>
    <row r="11" spans="1:7" ht="15">
      <c r="A11" s="948"/>
      <c r="B11" s="1451"/>
      <c r="C11" s="1451"/>
      <c r="D11" s="954" t="s">
        <v>48</v>
      </c>
      <c r="E11" s="954" t="s">
        <v>49</v>
      </c>
      <c r="F11" s="954" t="s">
        <v>48</v>
      </c>
      <c r="G11" s="954" t="s">
        <v>49</v>
      </c>
    </row>
    <row r="12" spans="1:7" ht="15">
      <c r="A12" s="948"/>
      <c r="B12" s="955"/>
      <c r="C12" s="955"/>
      <c r="D12" s="956"/>
      <c r="E12" s="956"/>
      <c r="F12" s="956"/>
      <c r="G12" s="956"/>
    </row>
    <row r="13" spans="1:7" ht="15">
      <c r="A13" s="948"/>
      <c r="B13" s="955"/>
      <c r="C13" s="955"/>
      <c r="D13" s="956"/>
      <c r="E13" s="956"/>
      <c r="F13" s="956"/>
      <c r="G13" s="956"/>
    </row>
    <row r="14" spans="1:7" ht="15">
      <c r="A14" s="948"/>
      <c r="B14" s="955"/>
      <c r="C14" s="955"/>
      <c r="D14" s="956"/>
      <c r="E14" s="956"/>
      <c r="F14" s="956"/>
      <c r="G14" s="956"/>
    </row>
    <row r="15" spans="1:7" ht="15">
      <c r="A15" s="948"/>
      <c r="B15" s="955"/>
      <c r="C15" s="955"/>
      <c r="D15" s="956"/>
      <c r="E15" s="956"/>
      <c r="F15" s="956"/>
      <c r="G15" s="956"/>
    </row>
    <row r="16" spans="1:7" ht="15">
      <c r="A16" s="948"/>
      <c r="B16" s="955"/>
      <c r="C16" s="955"/>
      <c r="D16" s="956"/>
      <c r="E16" s="956"/>
      <c r="F16" s="956"/>
      <c r="G16" s="956"/>
    </row>
    <row r="17" spans="1:7" ht="15">
      <c r="A17" s="948"/>
      <c r="B17" s="955"/>
      <c r="C17" s="955"/>
      <c r="D17" s="956"/>
      <c r="E17" s="956"/>
      <c r="F17" s="956"/>
      <c r="G17" s="956"/>
    </row>
    <row r="18" spans="1:7" ht="15">
      <c r="A18" s="948"/>
      <c r="B18" s="955"/>
      <c r="C18" s="955"/>
      <c r="D18" s="956"/>
      <c r="E18" s="956"/>
      <c r="F18" s="956"/>
      <c r="G18" s="956"/>
    </row>
    <row r="19" spans="1:7" ht="15">
      <c r="A19" s="948"/>
      <c r="B19" s="957" t="s">
        <v>50</v>
      </c>
      <c r="C19" s="958"/>
      <c r="D19" s="958">
        <f>SUM(D12:D18)</f>
        <v>0</v>
      </c>
      <c r="E19" s="958">
        <f>SUM(E12:E18)</f>
        <v>0</v>
      </c>
      <c r="F19" s="958">
        <f>SUM(F12:F18)</f>
        <v>0</v>
      </c>
      <c r="G19" s="958">
        <f>SUM(G12:G18)</f>
        <v>0</v>
      </c>
    </row>
    <row r="20" spans="1:7" ht="15">
      <c r="A20" s="948"/>
      <c r="B20" s="959" t="s">
        <v>890</v>
      </c>
      <c r="C20" s="960"/>
      <c r="D20" s="959">
        <f>E19-D19</f>
        <v>0</v>
      </c>
      <c r="E20" s="960"/>
      <c r="F20" s="959">
        <f>G19-F19</f>
        <v>0</v>
      </c>
      <c r="G20" s="960"/>
    </row>
    <row r="21" spans="1:7" ht="15">
      <c r="A21" s="948"/>
      <c r="B21" s="948"/>
      <c r="C21" s="948"/>
      <c r="D21" s="960" t="s">
        <v>51</v>
      </c>
      <c r="E21" s="961" t="e">
        <f>#REF!-'Pasywa - Uzgodnienie'!D20</f>
        <v>#REF!</v>
      </c>
      <c r="F21" s="960" t="s">
        <v>51</v>
      </c>
      <c r="G21" s="961" t="e">
        <f>#REF!-'Pasywa - Uzgodnienie'!F20</f>
        <v>#REF!</v>
      </c>
    </row>
    <row r="22" spans="1:7" ht="15">
      <c r="A22" s="948"/>
      <c r="B22" s="948"/>
      <c r="C22" s="948"/>
      <c r="D22" s="948"/>
      <c r="E22" s="948"/>
      <c r="F22" s="948"/>
      <c r="G22" s="948"/>
    </row>
    <row r="23" spans="1:7" ht="15">
      <c r="A23" s="948"/>
      <c r="B23" s="948"/>
      <c r="C23" s="948"/>
      <c r="D23" s="948"/>
      <c r="E23" s="948"/>
      <c r="F23" s="948"/>
      <c r="G23" s="948"/>
    </row>
    <row r="24" spans="1:7" ht="15">
      <c r="A24" s="952" t="s">
        <v>62</v>
      </c>
      <c r="B24" s="948"/>
      <c r="C24" s="948"/>
      <c r="D24" s="948"/>
      <c r="E24" s="948"/>
      <c r="F24" s="948"/>
      <c r="G24" s="948"/>
    </row>
    <row r="25" spans="1:7" ht="15">
      <c r="A25" s="948"/>
      <c r="B25" s="948"/>
      <c r="C25" s="948"/>
      <c r="D25" s="948"/>
      <c r="E25" s="948"/>
      <c r="F25" s="948"/>
      <c r="G25" s="948"/>
    </row>
    <row r="26" spans="1:7" ht="15">
      <c r="A26" s="948"/>
      <c r="B26" s="948"/>
      <c r="C26" s="948"/>
      <c r="D26" s="948"/>
      <c r="E26" s="948"/>
      <c r="F26" s="948"/>
      <c r="G26" s="948"/>
    </row>
    <row r="27" spans="1:7" ht="15">
      <c r="A27" s="948"/>
      <c r="B27" s="1451" t="s">
        <v>45</v>
      </c>
      <c r="C27" s="1451" t="s">
        <v>46</v>
      </c>
      <c r="D27" s="1451" t="s">
        <v>47</v>
      </c>
      <c r="E27" s="1451"/>
      <c r="F27" s="1451" t="s">
        <v>247</v>
      </c>
      <c r="G27" s="1451"/>
    </row>
    <row r="28" spans="1:7" ht="15">
      <c r="A28" s="948"/>
      <c r="B28" s="1451"/>
      <c r="C28" s="1451"/>
      <c r="D28" s="954" t="s">
        <v>48</v>
      </c>
      <c r="E28" s="954" t="s">
        <v>49</v>
      </c>
      <c r="F28" s="954" t="s">
        <v>48</v>
      </c>
      <c r="G28" s="954" t="s">
        <v>49</v>
      </c>
    </row>
    <row r="29" spans="1:7" ht="15">
      <c r="A29" s="948"/>
      <c r="B29" s="955"/>
      <c r="C29" s="955"/>
      <c r="D29" s="956"/>
      <c r="E29" s="956"/>
      <c r="F29" s="956"/>
      <c r="G29" s="956"/>
    </row>
    <row r="30" spans="1:7" ht="15">
      <c r="A30" s="948"/>
      <c r="B30" s="955"/>
      <c r="C30" s="955"/>
      <c r="D30" s="956"/>
      <c r="E30" s="956"/>
      <c r="F30" s="956"/>
      <c r="G30" s="956"/>
    </row>
    <row r="31" spans="1:7" ht="15">
      <c r="A31" s="948"/>
      <c r="B31" s="955"/>
      <c r="C31" s="955"/>
      <c r="D31" s="956"/>
      <c r="E31" s="956"/>
      <c r="F31" s="956"/>
      <c r="G31" s="956"/>
    </row>
    <row r="32" spans="1:7" ht="15">
      <c r="A32" s="948"/>
      <c r="B32" s="955"/>
      <c r="C32" s="955"/>
      <c r="D32" s="956"/>
      <c r="E32" s="956"/>
      <c r="F32" s="956"/>
      <c r="G32" s="956"/>
    </row>
    <row r="33" spans="1:7" ht="15">
      <c r="A33" s="948"/>
      <c r="B33" s="955"/>
      <c r="C33" s="955"/>
      <c r="D33" s="956"/>
      <c r="E33" s="956"/>
      <c r="F33" s="956"/>
      <c r="G33" s="956"/>
    </row>
    <row r="34" spans="1:7" ht="15">
      <c r="A34" s="948"/>
      <c r="B34" s="955"/>
      <c r="C34" s="955"/>
      <c r="D34" s="956"/>
      <c r="E34" s="956"/>
      <c r="F34" s="956"/>
      <c r="G34" s="956"/>
    </row>
    <row r="35" spans="1:7" ht="15">
      <c r="A35" s="948"/>
      <c r="B35" s="955"/>
      <c r="C35" s="955"/>
      <c r="D35" s="956"/>
      <c r="E35" s="956"/>
      <c r="F35" s="956"/>
      <c r="G35" s="956"/>
    </row>
    <row r="36" spans="1:7" ht="15">
      <c r="A36" s="948"/>
      <c r="B36" s="957" t="s">
        <v>50</v>
      </c>
      <c r="C36" s="958"/>
      <c r="D36" s="958">
        <f>SUM(D29:D35)</f>
        <v>0</v>
      </c>
      <c r="E36" s="958">
        <f>SUM(E29:E35)</f>
        <v>0</v>
      </c>
      <c r="F36" s="958">
        <f>SUM(F29:F35)</f>
        <v>0</v>
      </c>
      <c r="G36" s="958">
        <f>SUM(G29:G35)</f>
        <v>0</v>
      </c>
    </row>
    <row r="37" spans="1:7" ht="15">
      <c r="A37" s="948"/>
      <c r="B37" s="959" t="s">
        <v>890</v>
      </c>
      <c r="C37" s="960"/>
      <c r="D37" s="959">
        <f>E36-D36</f>
        <v>0</v>
      </c>
      <c r="E37" s="960"/>
      <c r="F37" s="959">
        <f>G36-F36</f>
        <v>0</v>
      </c>
      <c r="G37" s="960"/>
    </row>
    <row r="38" spans="1:7" ht="15">
      <c r="A38" s="948"/>
      <c r="B38" s="948"/>
      <c r="C38" s="948"/>
      <c r="D38" s="960" t="s">
        <v>51</v>
      </c>
      <c r="E38" s="961" t="e">
        <f>#REF!-'Pasywa - Uzgodnienie'!D37</f>
        <v>#REF!</v>
      </c>
      <c r="F38" s="960" t="s">
        <v>51</v>
      </c>
      <c r="G38" s="961" t="e">
        <f>#REF!-'Pasywa - Uzgodnienie'!F37</f>
        <v>#REF!</v>
      </c>
    </row>
    <row r="39" spans="1:7" ht="15">
      <c r="A39" s="948"/>
      <c r="B39" s="948"/>
      <c r="C39" s="948"/>
      <c r="D39" s="964"/>
      <c r="E39" s="965"/>
      <c r="F39" s="964"/>
      <c r="G39" s="965"/>
    </row>
    <row r="40" spans="1:7" ht="15">
      <c r="A40" s="952" t="s">
        <v>63</v>
      </c>
      <c r="B40" s="948"/>
      <c r="C40" s="948"/>
      <c r="D40" s="948"/>
      <c r="E40" s="948"/>
      <c r="F40" s="948"/>
      <c r="G40" s="948"/>
    </row>
    <row r="41" spans="1:7" ht="15">
      <c r="A41" s="948"/>
      <c r="B41" s="948"/>
      <c r="C41" s="948"/>
      <c r="D41" s="948"/>
      <c r="E41" s="948"/>
      <c r="F41" s="948"/>
      <c r="G41" s="948"/>
    </row>
    <row r="42" spans="1:7" ht="15">
      <c r="A42" s="948"/>
      <c r="B42" s="953" t="s">
        <v>53</v>
      </c>
      <c r="C42" s="948"/>
      <c r="D42" s="948"/>
      <c r="E42" s="948"/>
      <c r="F42" s="948"/>
      <c r="G42" s="948"/>
    </row>
    <row r="43" spans="1:7" ht="15">
      <c r="A43" s="948"/>
      <c r="B43" s="1451" t="s">
        <v>45</v>
      </c>
      <c r="C43" s="1451" t="s">
        <v>46</v>
      </c>
      <c r="D43" s="1451" t="s">
        <v>47</v>
      </c>
      <c r="E43" s="1451"/>
      <c r="F43" s="1451" t="s">
        <v>247</v>
      </c>
      <c r="G43" s="1451"/>
    </row>
    <row r="44" spans="1:7" ht="15">
      <c r="A44" s="948"/>
      <c r="B44" s="1451"/>
      <c r="C44" s="1451"/>
      <c r="D44" s="954" t="s">
        <v>48</v>
      </c>
      <c r="E44" s="954" t="s">
        <v>49</v>
      </c>
      <c r="F44" s="954" t="s">
        <v>48</v>
      </c>
      <c r="G44" s="954" t="s">
        <v>49</v>
      </c>
    </row>
    <row r="45" spans="1:7" ht="15">
      <c r="A45" s="948"/>
      <c r="B45" s="955"/>
      <c r="C45" s="955"/>
      <c r="D45" s="956"/>
      <c r="E45" s="956"/>
      <c r="F45" s="956"/>
      <c r="G45" s="956"/>
    </row>
    <row r="46" spans="1:7" ht="15">
      <c r="A46" s="948"/>
      <c r="B46" s="955"/>
      <c r="C46" s="955"/>
      <c r="D46" s="956"/>
      <c r="E46" s="956"/>
      <c r="F46" s="956"/>
      <c r="G46" s="956"/>
    </row>
    <row r="47" spans="1:7" ht="15">
      <c r="A47" s="948"/>
      <c r="B47" s="955"/>
      <c r="C47" s="955"/>
      <c r="D47" s="956"/>
      <c r="E47" s="956"/>
      <c r="F47" s="956"/>
      <c r="G47" s="956"/>
    </row>
    <row r="48" spans="1:7" ht="15">
      <c r="A48" s="948"/>
      <c r="B48" s="955"/>
      <c r="C48" s="955"/>
      <c r="D48" s="956"/>
      <c r="E48" s="956"/>
      <c r="F48" s="956"/>
      <c r="G48" s="956"/>
    </row>
    <row r="49" spans="1:7" ht="15">
      <c r="A49" s="948"/>
      <c r="B49" s="955"/>
      <c r="C49" s="955"/>
      <c r="D49" s="956"/>
      <c r="E49" s="956"/>
      <c r="F49" s="956"/>
      <c r="G49" s="956"/>
    </row>
    <row r="50" spans="1:7" ht="15">
      <c r="A50" s="948"/>
      <c r="B50" s="955"/>
      <c r="C50" s="955"/>
      <c r="D50" s="956"/>
      <c r="E50" s="956"/>
      <c r="F50" s="956"/>
      <c r="G50" s="956"/>
    </row>
    <row r="51" spans="1:7" ht="15">
      <c r="A51" s="948"/>
      <c r="B51" s="955"/>
      <c r="C51" s="955"/>
      <c r="D51" s="956"/>
      <c r="E51" s="956"/>
      <c r="F51" s="956"/>
      <c r="G51" s="956"/>
    </row>
    <row r="52" spans="1:7" ht="15">
      <c r="A52" s="948"/>
      <c r="B52" s="957" t="s">
        <v>50</v>
      </c>
      <c r="C52" s="958"/>
      <c r="D52" s="958">
        <f>SUM(D45:D51)</f>
        <v>0</v>
      </c>
      <c r="E52" s="958">
        <f>SUM(E45:E51)</f>
        <v>0</v>
      </c>
      <c r="F52" s="958">
        <f>SUM(F45:F51)</f>
        <v>0</v>
      </c>
      <c r="G52" s="958">
        <f>SUM(G45:G51)</f>
        <v>0</v>
      </c>
    </row>
    <row r="53" spans="1:7" ht="15">
      <c r="A53" s="948"/>
      <c r="B53" s="959" t="s">
        <v>890</v>
      </c>
      <c r="C53" s="960"/>
      <c r="D53" s="959">
        <f>E52-D52</f>
        <v>0</v>
      </c>
      <c r="E53" s="960"/>
      <c r="F53" s="959">
        <f>G52-F52</f>
        <v>0</v>
      </c>
      <c r="G53" s="960"/>
    </row>
    <row r="54" spans="1:7" ht="15">
      <c r="A54" s="948"/>
      <c r="B54" s="948"/>
      <c r="C54" s="948"/>
      <c r="D54" s="960" t="s">
        <v>51</v>
      </c>
      <c r="E54" s="961" t="e">
        <f>(#REF!+#REF!)-'Pasywa - Uzgodnienie'!D53</f>
        <v>#REF!</v>
      </c>
      <c r="F54" s="960" t="s">
        <v>51</v>
      </c>
      <c r="G54" s="961" t="e">
        <f>(#REF!+#REF!)-'Pasywa - Uzgodnienie'!F53</f>
        <v>#REF!</v>
      </c>
    </row>
    <row r="55" spans="1:7" ht="15">
      <c r="A55" s="948"/>
      <c r="B55" s="948"/>
      <c r="C55" s="948"/>
      <c r="D55" s="948"/>
      <c r="E55" s="948"/>
      <c r="F55" s="948"/>
      <c r="G55" s="948"/>
    </row>
    <row r="56" spans="1:7" ht="15">
      <c r="A56" s="948"/>
      <c r="B56" s="948"/>
      <c r="C56" s="948"/>
      <c r="D56" s="948"/>
      <c r="E56" s="948"/>
      <c r="F56" s="948"/>
      <c r="G56" s="948"/>
    </row>
    <row r="57" spans="1:7" ht="15">
      <c r="A57" s="948"/>
      <c r="B57" s="953" t="s">
        <v>64</v>
      </c>
      <c r="C57" s="948"/>
      <c r="D57" s="948"/>
      <c r="E57" s="948"/>
      <c r="F57" s="948"/>
      <c r="G57" s="948"/>
    </row>
    <row r="58" spans="1:7" ht="15">
      <c r="A58" s="948"/>
      <c r="B58" s="1451" t="s">
        <v>45</v>
      </c>
      <c r="C58" s="1451" t="s">
        <v>46</v>
      </c>
      <c r="D58" s="1451" t="s">
        <v>47</v>
      </c>
      <c r="E58" s="1451"/>
      <c r="F58" s="1451" t="s">
        <v>247</v>
      </c>
      <c r="G58" s="1451"/>
    </row>
    <row r="59" spans="1:7" ht="15">
      <c r="A59" s="948"/>
      <c r="B59" s="1451"/>
      <c r="C59" s="1451"/>
      <c r="D59" s="954" t="s">
        <v>48</v>
      </c>
      <c r="E59" s="954" t="s">
        <v>49</v>
      </c>
      <c r="F59" s="954" t="s">
        <v>48</v>
      </c>
      <c r="G59" s="954" t="s">
        <v>49</v>
      </c>
    </row>
    <row r="60" spans="1:7" ht="15">
      <c r="A60" s="948"/>
      <c r="B60" s="955"/>
      <c r="C60" s="955"/>
      <c r="D60" s="956"/>
      <c r="E60" s="956"/>
      <c r="F60" s="956"/>
      <c r="G60" s="956"/>
    </row>
    <row r="61" spans="1:7" ht="15">
      <c r="A61" s="948"/>
      <c r="B61" s="955"/>
      <c r="C61" s="955"/>
      <c r="D61" s="956"/>
      <c r="E61" s="956"/>
      <c r="F61" s="956"/>
      <c r="G61" s="956"/>
    </row>
    <row r="62" spans="1:7" ht="15">
      <c r="A62" s="948"/>
      <c r="B62" s="955"/>
      <c r="C62" s="955"/>
      <c r="D62" s="956"/>
      <c r="E62" s="956"/>
      <c r="F62" s="956"/>
      <c r="G62" s="956"/>
    </row>
    <row r="63" spans="1:7" ht="15">
      <c r="A63" s="948"/>
      <c r="B63" s="955"/>
      <c r="C63" s="955"/>
      <c r="D63" s="956"/>
      <c r="E63" s="956"/>
      <c r="F63" s="956"/>
      <c r="G63" s="956"/>
    </row>
    <row r="64" spans="1:7" ht="15">
      <c r="A64" s="948"/>
      <c r="B64" s="955"/>
      <c r="C64" s="955"/>
      <c r="D64" s="956"/>
      <c r="E64" s="956"/>
      <c r="F64" s="956"/>
      <c r="G64" s="956"/>
    </row>
    <row r="65" spans="1:7" ht="15">
      <c r="A65" s="948"/>
      <c r="B65" s="955"/>
      <c r="C65" s="955"/>
      <c r="D65" s="956"/>
      <c r="E65" s="956"/>
      <c r="F65" s="956"/>
      <c r="G65" s="956"/>
    </row>
    <row r="66" spans="1:7" ht="15">
      <c r="A66" s="948"/>
      <c r="B66" s="955"/>
      <c r="C66" s="955"/>
      <c r="D66" s="956"/>
      <c r="E66" s="956"/>
      <c r="F66" s="956"/>
      <c r="G66" s="956"/>
    </row>
    <row r="67" spans="1:7" ht="15">
      <c r="A67" s="948"/>
      <c r="B67" s="957" t="s">
        <v>50</v>
      </c>
      <c r="C67" s="958"/>
      <c r="D67" s="958">
        <f>SUM(D60:D66)</f>
        <v>0</v>
      </c>
      <c r="E67" s="958">
        <f>SUM(E60:E66)</f>
        <v>0</v>
      </c>
      <c r="F67" s="958">
        <f>SUM(F60:F66)</f>
        <v>0</v>
      </c>
      <c r="G67" s="958">
        <f>SUM(G60:G66)</f>
        <v>0</v>
      </c>
    </row>
    <row r="68" spans="1:7" ht="15">
      <c r="A68" s="948"/>
      <c r="B68" s="959" t="s">
        <v>890</v>
      </c>
      <c r="C68" s="960"/>
      <c r="D68" s="959">
        <f>E67-D67</f>
        <v>0</v>
      </c>
      <c r="E68" s="960"/>
      <c r="F68" s="959">
        <f>G67-F67</f>
        <v>0</v>
      </c>
      <c r="G68" s="960"/>
    </row>
    <row r="69" spans="1:7" ht="15">
      <c r="A69" s="948"/>
      <c r="B69" s="948"/>
      <c r="C69" s="948"/>
      <c r="D69" s="960" t="s">
        <v>51</v>
      </c>
      <c r="E69" s="961" t="e">
        <f>(#REF!+#REF!+#REF!+#REF!)-'Pasywa - Uzgodnienie'!D68</f>
        <v>#REF!</v>
      </c>
      <c r="F69" s="960" t="s">
        <v>51</v>
      </c>
      <c r="G69" s="961" t="e">
        <f>(#REF!+#REF!+#REF!+#REF!)-'Pasywa - Uzgodnienie'!F68</f>
        <v>#REF!</v>
      </c>
    </row>
    <row r="70" spans="1:7" ht="15">
      <c r="A70" s="948"/>
      <c r="B70" s="948"/>
      <c r="C70" s="948"/>
      <c r="D70" s="948"/>
      <c r="E70" s="948"/>
      <c r="F70" s="948"/>
      <c r="G70" s="948"/>
    </row>
    <row r="71" spans="1:7" ht="15">
      <c r="A71" s="948"/>
      <c r="B71" s="948"/>
      <c r="C71" s="948"/>
      <c r="D71" s="948"/>
      <c r="E71" s="948"/>
      <c r="F71" s="948"/>
      <c r="G71" s="948"/>
    </row>
    <row r="72" spans="1:7" ht="15">
      <c r="A72" s="948"/>
      <c r="B72" s="953" t="s">
        <v>65</v>
      </c>
      <c r="C72" s="948"/>
      <c r="D72" s="948"/>
      <c r="E72" s="948"/>
      <c r="F72" s="948"/>
      <c r="G72" s="948"/>
    </row>
    <row r="73" spans="1:7" ht="15">
      <c r="A73" s="948"/>
      <c r="B73" s="1451" t="s">
        <v>45</v>
      </c>
      <c r="C73" s="1451" t="s">
        <v>46</v>
      </c>
      <c r="D73" s="1451" t="s">
        <v>47</v>
      </c>
      <c r="E73" s="1451"/>
      <c r="F73" s="1451" t="s">
        <v>247</v>
      </c>
      <c r="G73" s="1451"/>
    </row>
    <row r="74" spans="1:7" ht="15">
      <c r="A74" s="948"/>
      <c r="B74" s="1451"/>
      <c r="C74" s="1451"/>
      <c r="D74" s="954" t="s">
        <v>48</v>
      </c>
      <c r="E74" s="954" t="s">
        <v>49</v>
      </c>
      <c r="F74" s="954" t="s">
        <v>48</v>
      </c>
      <c r="G74" s="954" t="s">
        <v>49</v>
      </c>
    </row>
    <row r="75" spans="1:7" ht="15">
      <c r="A75" s="948"/>
      <c r="B75" s="955"/>
      <c r="C75" s="955"/>
      <c r="D75" s="956"/>
      <c r="E75" s="956"/>
      <c r="F75" s="956"/>
      <c r="G75" s="956"/>
    </row>
    <row r="76" spans="1:7" ht="15">
      <c r="A76" s="948"/>
      <c r="B76" s="955"/>
      <c r="C76" s="955"/>
      <c r="D76" s="956"/>
      <c r="E76" s="956"/>
      <c r="F76" s="956"/>
      <c r="G76" s="956"/>
    </row>
    <row r="77" spans="1:7" ht="15">
      <c r="A77" s="948"/>
      <c r="B77" s="955"/>
      <c r="C77" s="955"/>
      <c r="D77" s="956"/>
      <c r="E77" s="956"/>
      <c r="F77" s="956"/>
      <c r="G77" s="956"/>
    </row>
    <row r="78" spans="1:7" ht="15">
      <c r="A78" s="948"/>
      <c r="B78" s="955"/>
      <c r="C78" s="955"/>
      <c r="D78" s="956"/>
      <c r="E78" s="956"/>
      <c r="F78" s="956"/>
      <c r="G78" s="956"/>
    </row>
    <row r="79" spans="1:7" ht="15">
      <c r="A79" s="948"/>
      <c r="B79" s="955"/>
      <c r="C79" s="955"/>
      <c r="D79" s="956"/>
      <c r="E79" s="956"/>
      <c r="F79" s="956"/>
      <c r="G79" s="956"/>
    </row>
    <row r="80" spans="1:7" ht="15">
      <c r="A80" s="948"/>
      <c r="B80" s="955"/>
      <c r="C80" s="955"/>
      <c r="D80" s="956"/>
      <c r="E80" s="956"/>
      <c r="F80" s="956"/>
      <c r="G80" s="956"/>
    </row>
    <row r="81" spans="1:7" ht="15">
      <c r="A81" s="948"/>
      <c r="B81" s="955"/>
      <c r="C81" s="955"/>
      <c r="D81" s="956"/>
      <c r="E81" s="956"/>
      <c r="F81" s="956"/>
      <c r="G81" s="956"/>
    </row>
    <row r="82" spans="1:7" ht="15">
      <c r="A82" s="948"/>
      <c r="B82" s="957" t="s">
        <v>50</v>
      </c>
      <c r="C82" s="958"/>
      <c r="D82" s="958">
        <f>SUM(D75:D81)</f>
        <v>0</v>
      </c>
      <c r="E82" s="958">
        <f>SUM(E75:E81)</f>
        <v>0</v>
      </c>
      <c r="F82" s="958">
        <f>SUM(F75:F81)</f>
        <v>0</v>
      </c>
      <c r="G82" s="958">
        <f>SUM(G75:G81)</f>
        <v>0</v>
      </c>
    </row>
    <row r="83" spans="1:7" ht="15">
      <c r="A83" s="948"/>
      <c r="B83" s="959" t="s">
        <v>890</v>
      </c>
      <c r="C83" s="960"/>
      <c r="D83" s="959">
        <f>E82-D82</f>
        <v>0</v>
      </c>
      <c r="E83" s="960"/>
      <c r="F83" s="959">
        <f>G82-F82</f>
        <v>0</v>
      </c>
      <c r="G83" s="960"/>
    </row>
    <row r="84" spans="1:7" ht="15">
      <c r="A84" s="948"/>
      <c r="B84" s="948"/>
      <c r="C84" s="948"/>
      <c r="D84" s="960" t="s">
        <v>51</v>
      </c>
      <c r="E84" s="961" t="e">
        <f>#REF!-'Pasywa - Uzgodnienie'!D83</f>
        <v>#REF!</v>
      </c>
      <c r="F84" s="960" t="s">
        <v>51</v>
      </c>
      <c r="G84" s="961" t="e">
        <f>#REF!-'Pasywa - Uzgodnienie'!F83</f>
        <v>#REF!</v>
      </c>
    </row>
    <row r="85" spans="1:7" ht="15">
      <c r="A85" s="948"/>
      <c r="B85" s="948"/>
      <c r="C85" s="948"/>
      <c r="D85" s="948"/>
      <c r="E85" s="948"/>
      <c r="F85" s="948"/>
      <c r="G85" s="948"/>
    </row>
    <row r="86" spans="1:7" ht="15">
      <c r="A86" s="948"/>
      <c r="B86" s="948"/>
      <c r="C86" s="948"/>
      <c r="D86" s="948"/>
      <c r="E86" s="948"/>
      <c r="F86" s="948"/>
      <c r="G86" s="948"/>
    </row>
    <row r="87" spans="1:7" ht="15">
      <c r="A87" s="948"/>
      <c r="B87" s="953" t="s">
        <v>539</v>
      </c>
      <c r="C87" s="948"/>
      <c r="D87" s="948"/>
      <c r="E87" s="948"/>
      <c r="F87" s="948"/>
      <c r="G87" s="948"/>
    </row>
    <row r="88" spans="1:7" ht="15">
      <c r="A88" s="948"/>
      <c r="B88" s="1451" t="s">
        <v>45</v>
      </c>
      <c r="C88" s="1451" t="s">
        <v>46</v>
      </c>
      <c r="D88" s="1451" t="s">
        <v>47</v>
      </c>
      <c r="E88" s="1451"/>
      <c r="F88" s="1451" t="s">
        <v>247</v>
      </c>
      <c r="G88" s="1451"/>
    </row>
    <row r="89" spans="1:7" ht="15">
      <c r="A89" s="948"/>
      <c r="B89" s="1451"/>
      <c r="C89" s="1451"/>
      <c r="D89" s="954" t="s">
        <v>48</v>
      </c>
      <c r="E89" s="954" t="s">
        <v>49</v>
      </c>
      <c r="F89" s="954" t="s">
        <v>48</v>
      </c>
      <c r="G89" s="954" t="s">
        <v>49</v>
      </c>
    </row>
    <row r="90" spans="1:7" ht="15">
      <c r="A90" s="948"/>
      <c r="B90" s="955"/>
      <c r="C90" s="955"/>
      <c r="D90" s="956"/>
      <c r="E90" s="956"/>
      <c r="F90" s="956"/>
      <c r="G90" s="956"/>
    </row>
    <row r="91" spans="1:7" ht="15">
      <c r="A91" s="948"/>
      <c r="B91" s="955"/>
      <c r="C91" s="955"/>
      <c r="D91" s="956"/>
      <c r="E91" s="956"/>
      <c r="F91" s="956"/>
      <c r="G91" s="956"/>
    </row>
    <row r="92" spans="1:7" ht="15">
      <c r="A92" s="948"/>
      <c r="B92" s="955"/>
      <c r="C92" s="955"/>
      <c r="D92" s="956"/>
      <c r="E92" s="956"/>
      <c r="F92" s="956"/>
      <c r="G92" s="956"/>
    </row>
    <row r="93" spans="1:7" ht="15">
      <c r="A93" s="948"/>
      <c r="B93" s="955"/>
      <c r="C93" s="955"/>
      <c r="D93" s="956"/>
      <c r="E93" s="956"/>
      <c r="F93" s="956"/>
      <c r="G93" s="956"/>
    </row>
    <row r="94" spans="1:7" ht="15">
      <c r="A94" s="948"/>
      <c r="B94" s="955"/>
      <c r="C94" s="955"/>
      <c r="D94" s="956"/>
      <c r="E94" s="956"/>
      <c r="F94" s="956"/>
      <c r="G94" s="956"/>
    </row>
    <row r="95" spans="1:7" ht="15">
      <c r="A95" s="948"/>
      <c r="B95" s="955"/>
      <c r="C95" s="955"/>
      <c r="D95" s="956"/>
      <c r="E95" s="956"/>
      <c r="F95" s="956"/>
      <c r="G95" s="956"/>
    </row>
    <row r="96" spans="1:7" ht="15">
      <c r="A96" s="948"/>
      <c r="B96" s="955"/>
      <c r="C96" s="955"/>
      <c r="D96" s="956"/>
      <c r="E96" s="956"/>
      <c r="F96" s="956"/>
      <c r="G96" s="956"/>
    </row>
    <row r="97" spans="1:7" ht="15">
      <c r="A97" s="948"/>
      <c r="B97" s="957" t="s">
        <v>50</v>
      </c>
      <c r="C97" s="958"/>
      <c r="D97" s="958">
        <f>SUM(D90:D96)</f>
        <v>0</v>
      </c>
      <c r="E97" s="958">
        <f>SUM(E90:E96)</f>
        <v>0</v>
      </c>
      <c r="F97" s="958">
        <f>SUM(F90:F96)</f>
        <v>0</v>
      </c>
      <c r="G97" s="958">
        <f>SUM(G90:G96)</f>
        <v>0</v>
      </c>
    </row>
    <row r="98" spans="1:7" ht="15">
      <c r="A98" s="948"/>
      <c r="B98" s="959" t="s">
        <v>890</v>
      </c>
      <c r="C98" s="960"/>
      <c r="D98" s="959">
        <f>E97-D97</f>
        <v>0</v>
      </c>
      <c r="E98" s="960"/>
      <c r="F98" s="959">
        <f>G97-F97</f>
        <v>0</v>
      </c>
      <c r="G98" s="960"/>
    </row>
    <row r="99" spans="1:7" ht="15">
      <c r="A99" s="948"/>
      <c r="B99" s="948"/>
      <c r="C99" s="948"/>
      <c r="D99" s="960" t="s">
        <v>51</v>
      </c>
      <c r="E99" s="961" t="e">
        <f>(#REF!+#REF!+#REF!+#REF!+#REF!+#REF!+#REF!+#REF!+#REF!)-D98</f>
        <v>#REF!</v>
      </c>
      <c r="F99" s="960" t="s">
        <v>51</v>
      </c>
      <c r="G99" s="961" t="e">
        <f>(#REF!+#REF!+#REF!+#REF!+#REF!+#REF!+#REF!+#REF!+#REF!)-F98</f>
        <v>#REF!</v>
      </c>
    </row>
    <row r="100" spans="1:7" ht="15">
      <c r="A100" s="948"/>
      <c r="B100" s="948"/>
      <c r="C100" s="948"/>
      <c r="D100" s="948"/>
      <c r="E100" s="948"/>
      <c r="F100" s="948"/>
      <c r="G100" s="948"/>
    </row>
    <row r="101" spans="1:7" ht="15">
      <c r="A101" s="948"/>
      <c r="B101" s="948"/>
      <c r="C101" s="948"/>
      <c r="D101" s="948"/>
      <c r="E101" s="948"/>
      <c r="F101" s="948"/>
      <c r="G101" s="948"/>
    </row>
    <row r="102" spans="1:7" ht="15">
      <c r="A102" s="952" t="s">
        <v>66</v>
      </c>
      <c r="B102" s="948"/>
      <c r="C102" s="948"/>
      <c r="D102" s="948"/>
      <c r="E102" s="948"/>
      <c r="F102" s="948"/>
      <c r="G102" s="948"/>
    </row>
    <row r="103" spans="1:7" ht="15">
      <c r="A103" s="948"/>
      <c r="B103" s="948"/>
      <c r="C103" s="948"/>
      <c r="D103" s="948"/>
      <c r="E103" s="948"/>
      <c r="F103" s="948"/>
      <c r="G103" s="948"/>
    </row>
    <row r="104" spans="1:7" ht="15">
      <c r="A104" s="948"/>
      <c r="B104" s="948"/>
      <c r="C104" s="948"/>
      <c r="D104" s="948"/>
      <c r="E104" s="948"/>
      <c r="F104" s="948"/>
      <c r="G104" s="948"/>
    </row>
    <row r="105" spans="1:7" ht="15">
      <c r="A105" s="948"/>
      <c r="B105" s="1451" t="s">
        <v>45</v>
      </c>
      <c r="C105" s="1451" t="s">
        <v>46</v>
      </c>
      <c r="D105" s="1451" t="s">
        <v>47</v>
      </c>
      <c r="E105" s="1451"/>
      <c r="F105" s="1451" t="s">
        <v>247</v>
      </c>
      <c r="G105" s="1451"/>
    </row>
    <row r="106" spans="1:7" ht="15">
      <c r="A106" s="948"/>
      <c r="B106" s="1451"/>
      <c r="C106" s="1451"/>
      <c r="D106" s="954" t="s">
        <v>48</v>
      </c>
      <c r="E106" s="954" t="s">
        <v>49</v>
      </c>
      <c r="F106" s="954" t="s">
        <v>48</v>
      </c>
      <c r="G106" s="954" t="s">
        <v>49</v>
      </c>
    </row>
    <row r="107" spans="1:7" ht="15">
      <c r="A107" s="948"/>
      <c r="B107" s="955"/>
      <c r="C107" s="955"/>
      <c r="D107" s="956"/>
      <c r="E107" s="956"/>
      <c r="F107" s="956"/>
      <c r="G107" s="956"/>
    </row>
    <row r="108" spans="1:7" ht="15">
      <c r="A108" s="948"/>
      <c r="B108" s="955"/>
      <c r="C108" s="955"/>
      <c r="D108" s="956"/>
      <c r="E108" s="956"/>
      <c r="F108" s="956"/>
      <c r="G108" s="956"/>
    </row>
    <row r="109" spans="1:7" ht="15">
      <c r="A109" s="948"/>
      <c r="B109" s="955"/>
      <c r="C109" s="955"/>
      <c r="D109" s="956"/>
      <c r="E109" s="956"/>
      <c r="F109" s="956"/>
      <c r="G109" s="956"/>
    </row>
    <row r="110" spans="1:7" ht="15">
      <c r="A110" s="948"/>
      <c r="B110" s="955"/>
      <c r="C110" s="955"/>
      <c r="D110" s="956"/>
      <c r="E110" s="956"/>
      <c r="F110" s="956"/>
      <c r="G110" s="956"/>
    </row>
    <row r="111" spans="1:7" ht="15">
      <c r="A111" s="948"/>
      <c r="B111" s="955"/>
      <c r="C111" s="955"/>
      <c r="D111" s="956"/>
      <c r="E111" s="956"/>
      <c r="F111" s="956"/>
      <c r="G111" s="956"/>
    </row>
    <row r="112" spans="1:7" ht="15">
      <c r="A112" s="948"/>
      <c r="B112" s="955"/>
      <c r="C112" s="955"/>
      <c r="D112" s="956"/>
      <c r="E112" s="956"/>
      <c r="F112" s="956"/>
      <c r="G112" s="956"/>
    </row>
    <row r="113" spans="1:7" ht="15">
      <c r="A113" s="948"/>
      <c r="B113" s="955"/>
      <c r="C113" s="955"/>
      <c r="D113" s="956"/>
      <c r="E113" s="956"/>
      <c r="F113" s="956"/>
      <c r="G113" s="956"/>
    </row>
    <row r="114" spans="1:7" ht="15">
      <c r="A114" s="948"/>
      <c r="B114" s="957" t="s">
        <v>50</v>
      </c>
      <c r="C114" s="958"/>
      <c r="D114" s="958">
        <f>SUM(D107:D113)</f>
        <v>0</v>
      </c>
      <c r="E114" s="958">
        <f>SUM(E107:E113)</f>
        <v>0</v>
      </c>
      <c r="F114" s="958">
        <f>SUM(F107:F113)</f>
        <v>0</v>
      </c>
      <c r="G114" s="958">
        <f>SUM(G107:G113)</f>
        <v>0</v>
      </c>
    </row>
    <row r="115" spans="1:7" ht="15">
      <c r="A115" s="948"/>
      <c r="B115" s="959" t="s">
        <v>890</v>
      </c>
      <c r="C115" s="960"/>
      <c r="D115" s="959">
        <f>E114-D114</f>
        <v>0</v>
      </c>
      <c r="E115" s="960"/>
      <c r="F115" s="959">
        <f>G114-F114</f>
        <v>0</v>
      </c>
      <c r="G115" s="960"/>
    </row>
    <row r="116" spans="1:7" ht="15">
      <c r="A116" s="948"/>
      <c r="B116" s="948"/>
      <c r="C116" s="948"/>
      <c r="D116" s="960" t="s">
        <v>51</v>
      </c>
      <c r="E116" s="961" t="e">
        <f>#REF!-'Pasywa - Uzgodnienie'!D115</f>
        <v>#REF!</v>
      </c>
      <c r="F116" s="960" t="s">
        <v>51</v>
      </c>
      <c r="G116" s="961" t="e">
        <f>#REF!-'Pasywa - Uzgodnienie'!F115</f>
        <v>#REF!</v>
      </c>
    </row>
  </sheetData>
  <sheetProtection selectLockedCells="1" selectUnlockedCells="1"/>
  <mergeCells count="30">
    <mergeCell ref="B88:B89"/>
    <mergeCell ref="C88:C89"/>
    <mergeCell ref="D88:E88"/>
    <mergeCell ref="F88:G88"/>
    <mergeCell ref="B105:B106"/>
    <mergeCell ref="C105:C106"/>
    <mergeCell ref="D105:E105"/>
    <mergeCell ref="F105:G105"/>
    <mergeCell ref="B58:B59"/>
    <mergeCell ref="C58:C59"/>
    <mergeCell ref="D58:E58"/>
    <mergeCell ref="F58:G58"/>
    <mergeCell ref="B73:B74"/>
    <mergeCell ref="C73:C74"/>
    <mergeCell ref="D73:E73"/>
    <mergeCell ref="F73:G73"/>
    <mergeCell ref="B27:B28"/>
    <mergeCell ref="C27:C28"/>
    <mergeCell ref="D27:E27"/>
    <mergeCell ref="F27:G27"/>
    <mergeCell ref="B43:B44"/>
    <mergeCell ref="C43:C44"/>
    <mergeCell ref="D43:E43"/>
    <mergeCell ref="F43:G43"/>
    <mergeCell ref="D10:E10"/>
    <mergeCell ref="F10:G10"/>
    <mergeCell ref="A1:B1"/>
    <mergeCell ref="A2:B2"/>
    <mergeCell ref="B10:B11"/>
    <mergeCell ref="C10:C11"/>
  </mergeCells>
  <conditionalFormatting sqref="E21 E38:E39 E54 E69 E84 E99 E116 G21 G38:G39 G54 G69 G84 G99 G116">
    <cfRule type="cellIs" priority="1" dxfId="0" operator="not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scale="74" r:id="rId1"/>
  <rowBreaks count="1" manualBreakCount="1">
    <brk id="56" max="255" man="1"/>
  </rowBreaks>
</worksheet>
</file>

<file path=xl/worksheets/sheet19.xml><?xml version="1.0" encoding="utf-8"?>
<worksheet xmlns="http://schemas.openxmlformats.org/spreadsheetml/2006/main" xmlns:r="http://schemas.openxmlformats.org/officeDocument/2006/relationships">
  <sheetPr codeName="Arkusz19">
    <tabColor indexed="10"/>
  </sheetPr>
  <dimension ref="A1:G159"/>
  <sheetViews>
    <sheetView showGridLines="0" view="pageBreakPreview" zoomScale="90" zoomScaleNormal="85" zoomScaleSheetLayoutView="90" zoomScalePageLayoutView="0" workbookViewId="0" topLeftCell="A7">
      <selection activeCell="A13" sqref="A13"/>
    </sheetView>
  </sheetViews>
  <sheetFormatPr defaultColWidth="8.88671875" defaultRowHeight="15"/>
  <cols>
    <col min="1" max="1" width="8.88671875" style="948" customWidth="1"/>
    <col min="2" max="2" width="17.6640625" style="948" customWidth="1"/>
    <col min="3" max="3" width="14.4453125" style="948" customWidth="1"/>
    <col min="4" max="7" width="12.88671875" style="948" customWidth="1"/>
    <col min="8" max="16384" width="8.88671875" style="948" customWidth="1"/>
  </cols>
  <sheetData>
    <row r="1" spans="1:2" ht="15">
      <c r="A1" s="1150" t="e">
        <f>#REF!</f>
        <v>#REF!</v>
      </c>
      <c r="B1" s="1150"/>
    </row>
    <row r="2" spans="1:7" ht="15">
      <c r="A2" s="1152" t="e">
        <f>#REF!</f>
        <v>#REF!</v>
      </c>
      <c r="B2" s="1152"/>
      <c r="C2" s="949"/>
      <c r="D2" s="949"/>
      <c r="E2" s="949"/>
      <c r="F2" s="964"/>
      <c r="G2" s="964"/>
    </row>
    <row r="3" spans="1:2" ht="12.75">
      <c r="A3" s="950"/>
      <c r="B3" s="950"/>
    </row>
    <row r="4" ht="12.75">
      <c r="A4" s="951" t="s">
        <v>43</v>
      </c>
    </row>
    <row r="8" ht="12.75">
      <c r="A8" s="952" t="s">
        <v>67</v>
      </c>
    </row>
    <row r="9" ht="12.75">
      <c r="A9" s="952"/>
    </row>
    <row r="11" spans="2:5" ht="12.75">
      <c r="B11" s="1451" t="s">
        <v>45</v>
      </c>
      <c r="C11" s="1451" t="s">
        <v>46</v>
      </c>
      <c r="D11" s="1451" t="s">
        <v>247</v>
      </c>
      <c r="E11" s="1451"/>
    </row>
    <row r="12" spans="2:5" ht="12.75">
      <c r="B12" s="1451"/>
      <c r="C12" s="1451"/>
      <c r="D12" s="954" t="s">
        <v>48</v>
      </c>
      <c r="E12" s="954" t="s">
        <v>49</v>
      </c>
    </row>
    <row r="13" spans="2:5" ht="12.75">
      <c r="B13" s="955"/>
      <c r="C13" s="955"/>
      <c r="D13" s="956"/>
      <c r="E13" s="956"/>
    </row>
    <row r="14" spans="2:5" ht="12.75">
      <c r="B14" s="955"/>
      <c r="C14" s="955"/>
      <c r="D14" s="956"/>
      <c r="E14" s="956"/>
    </row>
    <row r="15" spans="2:5" ht="12.75">
      <c r="B15" s="955"/>
      <c r="C15" s="955"/>
      <c r="D15" s="956"/>
      <c r="E15" s="956"/>
    </row>
    <row r="16" spans="2:5" ht="12.75">
      <c r="B16" s="955"/>
      <c r="C16" s="955"/>
      <c r="D16" s="956"/>
      <c r="E16" s="956"/>
    </row>
    <row r="17" spans="2:5" ht="12.75">
      <c r="B17" s="955"/>
      <c r="C17" s="955"/>
      <c r="D17" s="956"/>
      <c r="E17" s="956"/>
    </row>
    <row r="18" spans="2:5" ht="12.75">
      <c r="B18" s="955"/>
      <c r="C18" s="955"/>
      <c r="D18" s="956"/>
      <c r="E18" s="956"/>
    </row>
    <row r="19" spans="2:5" ht="12.75">
      <c r="B19" s="955"/>
      <c r="C19" s="955"/>
      <c r="D19" s="956"/>
      <c r="E19" s="956"/>
    </row>
    <row r="20" spans="2:5" ht="12.75">
      <c r="B20" s="957" t="s">
        <v>50</v>
      </c>
      <c r="C20" s="958"/>
      <c r="D20" s="958">
        <f>SUM(D13:D19)</f>
        <v>0</v>
      </c>
      <c r="E20" s="958">
        <f>SUM(E13:E19)</f>
        <v>0</v>
      </c>
    </row>
    <row r="21" spans="2:5" ht="12.75">
      <c r="B21" s="959" t="s">
        <v>890</v>
      </c>
      <c r="C21" s="960"/>
      <c r="D21" s="959">
        <f>E20-D20</f>
        <v>0</v>
      </c>
      <c r="E21" s="960"/>
    </row>
    <row r="22" spans="4:5" ht="12.75">
      <c r="D22" s="960" t="s">
        <v>51</v>
      </c>
      <c r="E22" s="961" t="e">
        <f>#REF!-D21</f>
        <v>#REF!</v>
      </c>
    </row>
    <row r="23" ht="12.75">
      <c r="F23" s="966"/>
    </row>
    <row r="26" ht="12.75">
      <c r="A26" s="952" t="s">
        <v>68</v>
      </c>
    </row>
    <row r="29" spans="2:5" ht="12.75">
      <c r="B29" s="1451" t="s">
        <v>45</v>
      </c>
      <c r="C29" s="1451" t="s">
        <v>46</v>
      </c>
      <c r="D29" s="1451" t="s">
        <v>247</v>
      </c>
      <c r="E29" s="1451"/>
    </row>
    <row r="30" spans="2:5" ht="12.75">
      <c r="B30" s="1451"/>
      <c r="C30" s="1451"/>
      <c r="D30" s="954" t="s">
        <v>48</v>
      </c>
      <c r="E30" s="954" t="s">
        <v>49</v>
      </c>
    </row>
    <row r="31" spans="2:5" ht="12.75">
      <c r="B31" s="955"/>
      <c r="C31" s="955"/>
      <c r="D31" s="956"/>
      <c r="E31" s="956"/>
    </row>
    <row r="32" spans="2:5" ht="12.75">
      <c r="B32" s="955"/>
      <c r="C32" s="955"/>
      <c r="D32" s="956"/>
      <c r="E32" s="956"/>
    </row>
    <row r="33" spans="2:5" ht="12.75">
      <c r="B33" s="955"/>
      <c r="C33" s="955"/>
      <c r="D33" s="956"/>
      <c r="E33" s="956"/>
    </row>
    <row r="34" spans="2:5" ht="12.75">
      <c r="B34" s="955"/>
      <c r="C34" s="955"/>
      <c r="D34" s="956"/>
      <c r="E34" s="956"/>
    </row>
    <row r="35" spans="2:5" ht="12.75">
      <c r="B35" s="955"/>
      <c r="C35" s="955"/>
      <c r="D35" s="956"/>
      <c r="E35" s="956"/>
    </row>
    <row r="36" spans="2:5" ht="12.75">
      <c r="B36" s="955"/>
      <c r="C36" s="955"/>
      <c r="D36" s="956"/>
      <c r="E36" s="956"/>
    </row>
    <row r="37" spans="2:5" ht="12.75">
      <c r="B37" s="955"/>
      <c r="C37" s="955"/>
      <c r="D37" s="956"/>
      <c r="E37" s="956"/>
    </row>
    <row r="38" spans="2:5" ht="12.75">
      <c r="B38" s="957" t="s">
        <v>50</v>
      </c>
      <c r="C38" s="958"/>
      <c r="D38" s="958">
        <f>SUM(D31:D37)</f>
        <v>0</v>
      </c>
      <c r="E38" s="958">
        <f>SUM(E31:E37)</f>
        <v>0</v>
      </c>
    </row>
    <row r="39" spans="2:5" ht="12.75">
      <c r="B39" s="959" t="s">
        <v>890</v>
      </c>
      <c r="C39" s="960"/>
      <c r="D39" s="959">
        <f>D38-E38</f>
        <v>0</v>
      </c>
      <c r="E39" s="960"/>
    </row>
    <row r="40" spans="4:5" ht="12.75">
      <c r="D40" s="960" t="s">
        <v>51</v>
      </c>
      <c r="E40" s="961" t="e">
        <f>#REF!-D39</f>
        <v>#REF!</v>
      </c>
    </row>
    <row r="43" ht="12.75">
      <c r="A43" s="952" t="s">
        <v>69</v>
      </c>
    </row>
    <row r="46" spans="2:5" ht="12.75">
      <c r="B46" s="1451" t="s">
        <v>45</v>
      </c>
      <c r="C46" s="1451" t="s">
        <v>46</v>
      </c>
      <c r="D46" s="1451" t="s">
        <v>247</v>
      </c>
      <c r="E46" s="1451"/>
    </row>
    <row r="47" spans="2:5" ht="12.75">
      <c r="B47" s="1451"/>
      <c r="C47" s="1451"/>
      <c r="D47" s="954" t="s">
        <v>48</v>
      </c>
      <c r="E47" s="954" t="s">
        <v>49</v>
      </c>
    </row>
    <row r="48" spans="2:5" ht="12.75">
      <c r="B48" s="955"/>
      <c r="C48" s="955"/>
      <c r="D48" s="956"/>
      <c r="E48" s="956"/>
    </row>
    <row r="49" spans="2:5" ht="12.75">
      <c r="B49" s="955"/>
      <c r="C49" s="955"/>
      <c r="D49" s="956"/>
      <c r="E49" s="956"/>
    </row>
    <row r="50" spans="2:5" ht="12.75">
      <c r="B50" s="955"/>
      <c r="C50" s="955"/>
      <c r="D50" s="956"/>
      <c r="E50" s="956"/>
    </row>
    <row r="51" spans="2:5" ht="12.75">
      <c r="B51" s="955"/>
      <c r="C51" s="955"/>
      <c r="D51" s="956"/>
      <c r="E51" s="956"/>
    </row>
    <row r="52" spans="2:5" ht="12.75">
      <c r="B52" s="955"/>
      <c r="C52" s="955"/>
      <c r="D52" s="956"/>
      <c r="E52" s="956"/>
    </row>
    <row r="53" spans="2:5" ht="12.75">
      <c r="B53" s="955"/>
      <c r="C53" s="955"/>
      <c r="D53" s="956"/>
      <c r="E53" s="956"/>
    </row>
    <row r="54" spans="2:5" ht="12.75">
      <c r="B54" s="955"/>
      <c r="C54" s="955"/>
      <c r="D54" s="956"/>
      <c r="E54" s="956"/>
    </row>
    <row r="55" spans="2:5" ht="12.75">
      <c r="B55" s="957" t="s">
        <v>50</v>
      </c>
      <c r="C55" s="958"/>
      <c r="D55" s="958">
        <f>SUM(D48:D54)</f>
        <v>0</v>
      </c>
      <c r="E55" s="958">
        <f>SUM(E48:E54)</f>
        <v>0</v>
      </c>
    </row>
    <row r="56" spans="2:5" ht="12.75">
      <c r="B56" s="959" t="s">
        <v>890</v>
      </c>
      <c r="C56" s="960"/>
      <c r="D56" s="959">
        <f>D55-E55</f>
        <v>0</v>
      </c>
      <c r="E56" s="960"/>
    </row>
    <row r="57" spans="4:5" ht="12.75">
      <c r="D57" s="960" t="s">
        <v>51</v>
      </c>
      <c r="E57" s="961" t="e">
        <f>#REF!-D56</f>
        <v>#REF!</v>
      </c>
    </row>
    <row r="60" ht="12.75">
      <c r="A60" s="952" t="s">
        <v>70</v>
      </c>
    </row>
    <row r="63" spans="2:5" ht="12.75">
      <c r="B63" s="1451" t="s">
        <v>45</v>
      </c>
      <c r="C63" s="1451" t="s">
        <v>46</v>
      </c>
      <c r="D63" s="1451" t="s">
        <v>247</v>
      </c>
      <c r="E63" s="1451"/>
    </row>
    <row r="64" spans="2:5" ht="12.75">
      <c r="B64" s="1451"/>
      <c r="C64" s="1451"/>
      <c r="D64" s="954" t="s">
        <v>48</v>
      </c>
      <c r="E64" s="954" t="s">
        <v>49</v>
      </c>
    </row>
    <row r="65" spans="2:5" ht="12.75">
      <c r="B65" s="955"/>
      <c r="C65" s="955"/>
      <c r="D65" s="956"/>
      <c r="E65" s="956"/>
    </row>
    <row r="66" spans="2:5" ht="12.75">
      <c r="B66" s="955"/>
      <c r="C66" s="955"/>
      <c r="D66" s="956"/>
      <c r="E66" s="956"/>
    </row>
    <row r="67" spans="2:5" ht="12.75">
      <c r="B67" s="955"/>
      <c r="C67" s="955"/>
      <c r="D67" s="956"/>
      <c r="E67" s="956"/>
    </row>
    <row r="68" spans="2:5" ht="12.75">
      <c r="B68" s="955"/>
      <c r="C68" s="955"/>
      <c r="D68" s="956"/>
      <c r="E68" s="956"/>
    </row>
    <row r="69" spans="2:5" ht="12.75">
      <c r="B69" s="955"/>
      <c r="C69" s="955"/>
      <c r="D69" s="956"/>
      <c r="E69" s="956"/>
    </row>
    <row r="70" spans="2:5" ht="12.75">
      <c r="B70" s="955"/>
      <c r="C70" s="955"/>
      <c r="D70" s="956"/>
      <c r="E70" s="956"/>
    </row>
    <row r="71" spans="2:5" ht="12.75">
      <c r="B71" s="955"/>
      <c r="C71" s="955"/>
      <c r="D71" s="956"/>
      <c r="E71" s="956"/>
    </row>
    <row r="72" spans="2:5" ht="12.75">
      <c r="B72" s="957" t="s">
        <v>50</v>
      </c>
      <c r="C72" s="958"/>
      <c r="D72" s="958">
        <f>SUM(D65:D71)</f>
        <v>0</v>
      </c>
      <c r="E72" s="958">
        <f>SUM(E65:E71)</f>
        <v>0</v>
      </c>
    </row>
    <row r="73" spans="2:5" ht="12.75">
      <c r="B73" s="959" t="s">
        <v>890</v>
      </c>
      <c r="C73" s="960"/>
      <c r="D73" s="959">
        <f>D72-E72</f>
        <v>0</v>
      </c>
      <c r="E73" s="960"/>
    </row>
    <row r="74" spans="4:5" ht="12.75">
      <c r="D74" s="960" t="s">
        <v>51</v>
      </c>
      <c r="E74" s="961" t="e">
        <f>#REF!-D73</f>
        <v>#REF!</v>
      </c>
    </row>
    <row r="77" ht="12.75">
      <c r="A77" s="952" t="s">
        <v>71</v>
      </c>
    </row>
    <row r="80" spans="2:5" ht="12.75">
      <c r="B80" s="1451" t="s">
        <v>45</v>
      </c>
      <c r="C80" s="1451" t="s">
        <v>46</v>
      </c>
      <c r="D80" s="1451" t="s">
        <v>247</v>
      </c>
      <c r="E80" s="1451"/>
    </row>
    <row r="81" spans="2:5" ht="12.75">
      <c r="B81" s="1451"/>
      <c r="C81" s="1451"/>
      <c r="D81" s="954" t="s">
        <v>48</v>
      </c>
      <c r="E81" s="954" t="s">
        <v>49</v>
      </c>
    </row>
    <row r="82" spans="2:5" ht="12.75">
      <c r="B82" s="955"/>
      <c r="C82" s="955"/>
      <c r="D82" s="956"/>
      <c r="E82" s="956"/>
    </row>
    <row r="83" spans="2:5" ht="12.75">
      <c r="B83" s="955"/>
      <c r="C83" s="955"/>
      <c r="D83" s="956"/>
      <c r="E83" s="956"/>
    </row>
    <row r="84" spans="2:5" ht="12.75">
      <c r="B84" s="955"/>
      <c r="C84" s="955"/>
      <c r="D84" s="956"/>
      <c r="E84" s="956"/>
    </row>
    <row r="85" spans="2:5" ht="12.75">
      <c r="B85" s="955"/>
      <c r="C85" s="955"/>
      <c r="D85" s="956"/>
      <c r="E85" s="956"/>
    </row>
    <row r="86" spans="2:5" ht="12.75">
      <c r="B86" s="955"/>
      <c r="C86" s="955"/>
      <c r="D86" s="956"/>
      <c r="E86" s="956"/>
    </row>
    <row r="87" spans="2:5" ht="12.75">
      <c r="B87" s="955"/>
      <c r="C87" s="955"/>
      <c r="D87" s="956"/>
      <c r="E87" s="956"/>
    </row>
    <row r="88" spans="2:5" ht="12.75">
      <c r="B88" s="955"/>
      <c r="C88" s="955"/>
      <c r="D88" s="956"/>
      <c r="E88" s="956"/>
    </row>
    <row r="89" spans="2:5" ht="12.75">
      <c r="B89" s="957" t="s">
        <v>50</v>
      </c>
      <c r="C89" s="958"/>
      <c r="D89" s="958">
        <f>SUM(D82:D88)</f>
        <v>0</v>
      </c>
      <c r="E89" s="958">
        <f>SUM(E82:E88)</f>
        <v>0</v>
      </c>
    </row>
    <row r="90" spans="2:5" ht="12.75">
      <c r="B90" s="959" t="s">
        <v>890</v>
      </c>
      <c r="C90" s="960"/>
      <c r="D90" s="959">
        <f>E89-D89</f>
        <v>0</v>
      </c>
      <c r="E90" s="960"/>
    </row>
    <row r="91" spans="4:5" ht="12.75">
      <c r="D91" s="960" t="s">
        <v>51</v>
      </c>
      <c r="E91" s="961" t="e">
        <f>#REF!-D90</f>
        <v>#REF!</v>
      </c>
    </row>
    <row r="94" ht="12.75">
      <c r="A94" s="952" t="s">
        <v>72</v>
      </c>
    </row>
    <row r="97" spans="2:5" ht="12.75">
      <c r="B97" s="1451" t="s">
        <v>45</v>
      </c>
      <c r="C97" s="1451" t="s">
        <v>46</v>
      </c>
      <c r="D97" s="1451" t="s">
        <v>247</v>
      </c>
      <c r="E97" s="1451"/>
    </row>
    <row r="98" spans="2:5" ht="12.75">
      <c r="B98" s="1451"/>
      <c r="C98" s="1451"/>
      <c r="D98" s="954" t="s">
        <v>48</v>
      </c>
      <c r="E98" s="954" t="s">
        <v>49</v>
      </c>
    </row>
    <row r="99" spans="2:5" ht="12.75">
      <c r="B99" s="955"/>
      <c r="C99" s="955"/>
      <c r="D99" s="956"/>
      <c r="E99" s="956"/>
    </row>
    <row r="100" spans="2:5" ht="12.75">
      <c r="B100" s="955"/>
      <c r="C100" s="955"/>
      <c r="D100" s="956"/>
      <c r="E100" s="956"/>
    </row>
    <row r="101" spans="2:5" ht="12.75">
      <c r="B101" s="955"/>
      <c r="C101" s="955"/>
      <c r="D101" s="956"/>
      <c r="E101" s="956"/>
    </row>
    <row r="102" spans="2:5" ht="12.75">
      <c r="B102" s="955"/>
      <c r="C102" s="955"/>
      <c r="D102" s="956"/>
      <c r="E102" s="956"/>
    </row>
    <row r="103" spans="2:5" ht="12.75">
      <c r="B103" s="955"/>
      <c r="C103" s="955"/>
      <c r="D103" s="956"/>
      <c r="E103" s="956"/>
    </row>
    <row r="104" spans="2:5" ht="12.75">
      <c r="B104" s="955"/>
      <c r="C104" s="955"/>
      <c r="D104" s="956"/>
      <c r="E104" s="956"/>
    </row>
    <row r="105" spans="2:5" ht="12.75">
      <c r="B105" s="955"/>
      <c r="C105" s="955"/>
      <c r="D105" s="956"/>
      <c r="E105" s="956"/>
    </row>
    <row r="106" spans="2:5" ht="12.75">
      <c r="B106" s="957" t="s">
        <v>50</v>
      </c>
      <c r="C106" s="958"/>
      <c r="D106" s="958">
        <f>SUM(D99:D105)</f>
        <v>0</v>
      </c>
      <c r="E106" s="958">
        <f>SUM(E99:E105)</f>
        <v>0</v>
      </c>
    </row>
    <row r="107" spans="2:5" ht="12.75">
      <c r="B107" s="959" t="s">
        <v>890</v>
      </c>
      <c r="C107" s="960"/>
      <c r="D107" s="959">
        <f>D106-E106</f>
        <v>0</v>
      </c>
      <c r="E107" s="960"/>
    </row>
    <row r="108" spans="4:5" ht="12.75">
      <c r="D108" s="960" t="s">
        <v>51</v>
      </c>
      <c r="E108" s="961" t="e">
        <f>#REF!-D107</f>
        <v>#REF!</v>
      </c>
    </row>
    <row r="111" ht="12.75">
      <c r="A111" s="952" t="s">
        <v>73</v>
      </c>
    </row>
    <row r="112" ht="12.75">
      <c r="A112" s="952"/>
    </row>
    <row r="113" ht="12.75">
      <c r="A113" s="952"/>
    </row>
    <row r="114" spans="2:5" ht="12.75">
      <c r="B114" s="1451" t="s">
        <v>45</v>
      </c>
      <c r="C114" s="1451" t="s">
        <v>46</v>
      </c>
      <c r="D114" s="1451" t="s">
        <v>247</v>
      </c>
      <c r="E114" s="1451"/>
    </row>
    <row r="115" spans="2:5" ht="12.75">
      <c r="B115" s="1451"/>
      <c r="C115" s="1451"/>
      <c r="D115" s="954" t="s">
        <v>48</v>
      </c>
      <c r="E115" s="954" t="s">
        <v>49</v>
      </c>
    </row>
    <row r="116" spans="2:5" ht="12.75">
      <c r="B116" s="955"/>
      <c r="C116" s="955"/>
      <c r="D116" s="956"/>
      <c r="E116" s="956"/>
    </row>
    <row r="117" spans="2:5" ht="12.75">
      <c r="B117" s="955"/>
      <c r="C117" s="955"/>
      <c r="D117" s="956"/>
      <c r="E117" s="956"/>
    </row>
    <row r="118" spans="2:5" ht="12.75">
      <c r="B118" s="955"/>
      <c r="C118" s="955"/>
      <c r="D118" s="956"/>
      <c r="E118" s="956"/>
    </row>
    <row r="119" spans="2:5" ht="12.75">
      <c r="B119" s="955"/>
      <c r="C119" s="955"/>
      <c r="D119" s="956"/>
      <c r="E119" s="956"/>
    </row>
    <row r="120" spans="2:5" ht="12.75">
      <c r="B120" s="955"/>
      <c r="C120" s="955"/>
      <c r="D120" s="956"/>
      <c r="E120" s="956"/>
    </row>
    <row r="121" spans="2:5" ht="12.75">
      <c r="B121" s="955"/>
      <c r="C121" s="955"/>
      <c r="D121" s="956"/>
      <c r="E121" s="956"/>
    </row>
    <row r="122" spans="2:5" ht="12.75">
      <c r="B122" s="955"/>
      <c r="C122" s="955"/>
      <c r="D122" s="956"/>
      <c r="E122" s="956"/>
    </row>
    <row r="123" spans="2:5" ht="12.75">
      <c r="B123" s="957" t="s">
        <v>50</v>
      </c>
      <c r="C123" s="958"/>
      <c r="D123" s="958">
        <f>SUM(D116:D122)</f>
        <v>0</v>
      </c>
      <c r="E123" s="958">
        <f>SUM(E116:E122)</f>
        <v>0</v>
      </c>
    </row>
    <row r="124" spans="2:5" ht="12.75">
      <c r="B124" s="959" t="s">
        <v>890</v>
      </c>
      <c r="C124" s="960"/>
      <c r="D124" s="959">
        <f>E123-D123</f>
        <v>0</v>
      </c>
      <c r="E124" s="960"/>
    </row>
    <row r="125" spans="4:5" ht="12.75">
      <c r="D125" s="960" t="s">
        <v>51</v>
      </c>
      <c r="E125" s="961" t="e">
        <f>#REF!-D124</f>
        <v>#REF!</v>
      </c>
    </row>
    <row r="128" ht="12.75">
      <c r="A128" s="952" t="s">
        <v>74</v>
      </c>
    </row>
    <row r="131" spans="2:5" ht="12.75">
      <c r="B131" s="1451" t="s">
        <v>45</v>
      </c>
      <c r="C131" s="1451" t="s">
        <v>46</v>
      </c>
      <c r="D131" s="1451" t="s">
        <v>247</v>
      </c>
      <c r="E131" s="1451"/>
    </row>
    <row r="132" spans="2:5" ht="12.75">
      <c r="B132" s="1451"/>
      <c r="C132" s="1451"/>
      <c r="D132" s="954" t="s">
        <v>48</v>
      </c>
      <c r="E132" s="954" t="s">
        <v>49</v>
      </c>
    </row>
    <row r="133" spans="2:5" ht="12.75">
      <c r="B133" s="955"/>
      <c r="C133" s="955"/>
      <c r="D133" s="956"/>
      <c r="E133" s="956"/>
    </row>
    <row r="134" spans="2:5" ht="12.75">
      <c r="B134" s="955"/>
      <c r="C134" s="955"/>
      <c r="D134" s="956"/>
      <c r="E134" s="956"/>
    </row>
    <row r="135" spans="2:5" ht="12.75">
      <c r="B135" s="955"/>
      <c r="C135" s="955"/>
      <c r="D135" s="956"/>
      <c r="E135" s="956"/>
    </row>
    <row r="136" spans="2:5" ht="12.75">
      <c r="B136" s="955"/>
      <c r="C136" s="955"/>
      <c r="D136" s="956"/>
      <c r="E136" s="956"/>
    </row>
    <row r="137" spans="2:5" ht="12.75">
      <c r="B137" s="955"/>
      <c r="C137" s="955"/>
      <c r="D137" s="956"/>
      <c r="E137" s="956"/>
    </row>
    <row r="138" spans="2:5" ht="12.75">
      <c r="B138" s="955"/>
      <c r="C138" s="955"/>
      <c r="D138" s="956"/>
      <c r="E138" s="956"/>
    </row>
    <row r="139" spans="2:5" ht="12.75">
      <c r="B139" s="955"/>
      <c r="C139" s="955"/>
      <c r="D139" s="956"/>
      <c r="E139" s="956"/>
    </row>
    <row r="140" spans="2:5" ht="12.75">
      <c r="B140" s="957" t="s">
        <v>50</v>
      </c>
      <c r="C140" s="958"/>
      <c r="D140" s="958">
        <f>SUM(D133:D139)</f>
        <v>0</v>
      </c>
      <c r="E140" s="958">
        <f>SUM(E133:E139)</f>
        <v>0</v>
      </c>
    </row>
    <row r="141" spans="2:5" ht="12.75">
      <c r="B141" s="959" t="s">
        <v>890</v>
      </c>
      <c r="C141" s="960"/>
      <c r="D141" s="959">
        <f>D140-E140</f>
        <v>0</v>
      </c>
      <c r="E141" s="960"/>
    </row>
    <row r="142" spans="4:5" ht="12.75">
      <c r="D142" s="960" t="s">
        <v>51</v>
      </c>
      <c r="E142" s="961" t="e">
        <f>#REF!-D141</f>
        <v>#REF!</v>
      </c>
    </row>
    <row r="145" ht="12.75">
      <c r="A145" s="948" t="s">
        <v>75</v>
      </c>
    </row>
    <row r="148" spans="2:5" ht="12.75">
      <c r="B148" s="1451" t="s">
        <v>45</v>
      </c>
      <c r="C148" s="1451" t="s">
        <v>46</v>
      </c>
      <c r="D148" s="1451" t="s">
        <v>247</v>
      </c>
      <c r="E148" s="1451"/>
    </row>
    <row r="149" spans="2:5" ht="12.75">
      <c r="B149" s="1451"/>
      <c r="C149" s="1451"/>
      <c r="D149" s="954" t="s">
        <v>48</v>
      </c>
      <c r="E149" s="954" t="s">
        <v>49</v>
      </c>
    </row>
    <row r="150" spans="2:5" ht="12.75">
      <c r="B150" s="955"/>
      <c r="C150" s="955"/>
      <c r="D150" s="956"/>
      <c r="E150" s="956"/>
    </row>
    <row r="151" spans="2:5" ht="12.75">
      <c r="B151" s="955"/>
      <c r="C151" s="955"/>
      <c r="D151" s="956"/>
      <c r="E151" s="956"/>
    </row>
    <row r="152" spans="2:5" ht="12.75">
      <c r="B152" s="955"/>
      <c r="C152" s="955"/>
      <c r="D152" s="956"/>
      <c r="E152" s="956"/>
    </row>
    <row r="153" spans="2:5" ht="12.75">
      <c r="B153" s="955"/>
      <c r="C153" s="955"/>
      <c r="D153" s="956"/>
      <c r="E153" s="956"/>
    </row>
    <row r="154" spans="2:5" ht="12.75">
      <c r="B154" s="955"/>
      <c r="C154" s="955"/>
      <c r="D154" s="956"/>
      <c r="E154" s="956"/>
    </row>
    <row r="155" spans="2:5" ht="12.75">
      <c r="B155" s="955"/>
      <c r="C155" s="955"/>
      <c r="D155" s="956"/>
      <c r="E155" s="956"/>
    </row>
    <row r="156" spans="2:5" ht="12.75">
      <c r="B156" s="955"/>
      <c r="C156" s="955"/>
      <c r="D156" s="956"/>
      <c r="E156" s="956"/>
    </row>
    <row r="157" spans="2:5" ht="12.75">
      <c r="B157" s="957" t="s">
        <v>50</v>
      </c>
      <c r="C157" s="958"/>
      <c r="D157" s="958">
        <f>SUM(D150:D156)</f>
        <v>0</v>
      </c>
      <c r="E157" s="958">
        <f>SUM(E150:E156)</f>
        <v>0</v>
      </c>
    </row>
    <row r="158" spans="2:5" ht="12.75">
      <c r="B158" s="959" t="s">
        <v>890</v>
      </c>
      <c r="C158" s="960"/>
      <c r="D158" s="959">
        <f>E157-D157</f>
        <v>0</v>
      </c>
      <c r="E158" s="960"/>
    </row>
    <row r="159" spans="4:5" ht="12.75">
      <c r="D159" s="960" t="s">
        <v>51</v>
      </c>
      <c r="E159" s="961" t="e">
        <f>#REF!-D158</f>
        <v>#REF!</v>
      </c>
    </row>
  </sheetData>
  <sheetProtection selectLockedCells="1" selectUnlockedCells="1"/>
  <mergeCells count="29">
    <mergeCell ref="B148:B149"/>
    <mergeCell ref="C148:C149"/>
    <mergeCell ref="D148:E148"/>
    <mergeCell ref="B114:B115"/>
    <mergeCell ref="C114:C115"/>
    <mergeCell ref="D114:E114"/>
    <mergeCell ref="B131:B132"/>
    <mergeCell ref="C131:C132"/>
    <mergeCell ref="D131:E131"/>
    <mergeCell ref="B80:B81"/>
    <mergeCell ref="C80:C81"/>
    <mergeCell ref="D80:E80"/>
    <mergeCell ref="B97:B98"/>
    <mergeCell ref="C97:C98"/>
    <mergeCell ref="D97:E97"/>
    <mergeCell ref="B46:B47"/>
    <mergeCell ref="C46:C47"/>
    <mergeCell ref="D46:E46"/>
    <mergeCell ref="B63:B64"/>
    <mergeCell ref="C63:C64"/>
    <mergeCell ref="D63:E63"/>
    <mergeCell ref="A1:B1"/>
    <mergeCell ref="A2:B2"/>
    <mergeCell ref="B11:B12"/>
    <mergeCell ref="C11:C12"/>
    <mergeCell ref="D11:E11"/>
    <mergeCell ref="B29:B30"/>
    <mergeCell ref="C29:C30"/>
    <mergeCell ref="D29:E29"/>
  </mergeCells>
  <conditionalFormatting sqref="E22 E40 E57 E74 E91 E108 E125 E142 E159">
    <cfRule type="cellIs" priority="1" dxfId="0" operator="notEqual" stopIfTrue="1">
      <formula>0</formula>
    </cfRule>
  </conditionalFormatting>
  <printOptions/>
  <pageMargins left="0.7083333333333334" right="0.7083333333333334" top="0.7479166666666667" bottom="0.7479166666666667" header="0.5118055555555555" footer="0.5118055555555555"/>
  <pageSetup horizontalDpi="300" verticalDpi="300" orientation="portrait" paperSize="9" r:id="rId1"/>
  <rowBreaks count="1" manualBreakCount="1">
    <brk id="110" max="255" man="1"/>
  </rowBreaks>
</worksheet>
</file>

<file path=xl/worksheets/sheet2.xml><?xml version="1.0" encoding="utf-8"?>
<worksheet xmlns="http://schemas.openxmlformats.org/spreadsheetml/2006/main" xmlns:r="http://schemas.openxmlformats.org/officeDocument/2006/relationships">
  <sheetPr codeName="Module3"/>
  <dimension ref="A1:A1"/>
  <sheetViews>
    <sheetView showGridLines="0" view="pageBreakPreview" zoomScaleSheetLayoutView="100" zoomScalePageLayoutView="0" workbookViewId="0" topLeftCell="A1">
      <selection activeCell="A1" sqref="A1"/>
    </sheetView>
  </sheetViews>
  <sheetFormatPr defaultColWidth="9.6640625" defaultRowHeight="15"/>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Roman,Normalny"&amp;A</oddHeader>
    <oddFooter>&amp;C&amp;"Times New Roman,Normalny"Strona &amp;P</oddFooter>
  </headerFooter>
</worksheet>
</file>

<file path=xl/worksheets/sheet20.xml><?xml version="1.0" encoding="utf-8"?>
<worksheet xmlns="http://schemas.openxmlformats.org/spreadsheetml/2006/main" xmlns:r="http://schemas.openxmlformats.org/officeDocument/2006/relationships">
  <sheetPr codeName="Arkusz9">
    <tabColor indexed="10"/>
  </sheetPr>
  <dimension ref="A1:E123"/>
  <sheetViews>
    <sheetView showGridLines="0" view="pageBreakPreview" zoomScale="90" zoomScaleNormal="70" zoomScaleSheetLayoutView="90" zoomScalePageLayoutView="0" workbookViewId="0" topLeftCell="A6">
      <selection activeCell="A13" sqref="A13"/>
    </sheetView>
  </sheetViews>
  <sheetFormatPr defaultColWidth="8.88671875" defaultRowHeight="15"/>
  <cols>
    <col min="2" max="2" width="16.99609375" style="0" customWidth="1"/>
    <col min="3" max="3" width="12.77734375" style="0" customWidth="1"/>
    <col min="4" max="5" width="13.4453125" style="0" customWidth="1"/>
  </cols>
  <sheetData>
    <row r="1" spans="1:5" ht="15">
      <c r="A1" s="1452" t="e">
        <f>#REF!</f>
        <v>#REF!</v>
      </c>
      <c r="B1" s="1452"/>
      <c r="C1" s="948"/>
      <c r="D1" s="948"/>
      <c r="E1" s="948"/>
    </row>
    <row r="2" spans="1:5" ht="15">
      <c r="A2" s="1453" t="e">
        <f>#REF!</f>
        <v>#REF!</v>
      </c>
      <c r="B2" s="1453"/>
      <c r="C2" s="949"/>
      <c r="D2" s="949"/>
      <c r="E2" s="949"/>
    </row>
    <row r="3" spans="1:5" ht="15">
      <c r="A3" s="950"/>
      <c r="B3" s="950"/>
      <c r="C3" s="948"/>
      <c r="D3" s="948"/>
      <c r="E3" s="948"/>
    </row>
    <row r="4" spans="1:5" ht="15">
      <c r="A4" s="951" t="s">
        <v>43</v>
      </c>
      <c r="B4" s="948"/>
      <c r="C4" s="948"/>
      <c r="D4" s="948"/>
      <c r="E4" s="948"/>
    </row>
    <row r="5" spans="1:5" ht="15">
      <c r="A5" s="948"/>
      <c r="B5" s="948"/>
      <c r="C5" s="948"/>
      <c r="D5" s="948"/>
      <c r="E5" s="948"/>
    </row>
    <row r="6" spans="1:5" ht="15">
      <c r="A6" s="948"/>
      <c r="B6" s="948"/>
      <c r="C6" s="948"/>
      <c r="D6" s="948"/>
      <c r="E6" s="948"/>
    </row>
    <row r="7" spans="1:5" ht="15">
      <c r="A7" s="952" t="s">
        <v>76</v>
      </c>
      <c r="B7" s="948"/>
      <c r="C7" s="948"/>
      <c r="D7" s="948"/>
      <c r="E7" s="948"/>
    </row>
    <row r="8" spans="1:5" ht="15">
      <c r="A8" s="948"/>
      <c r="B8" s="948"/>
      <c r="C8" s="948"/>
      <c r="D8" s="948"/>
      <c r="E8" s="948"/>
    </row>
    <row r="9" spans="1:5" ht="15">
      <c r="A9" s="948"/>
      <c r="B9" s="948"/>
      <c r="C9" s="948"/>
      <c r="D9" s="948"/>
      <c r="E9" s="948"/>
    </row>
    <row r="10" spans="1:5" ht="15">
      <c r="A10" s="948"/>
      <c r="B10" s="1451" t="s">
        <v>45</v>
      </c>
      <c r="C10" s="1451" t="s">
        <v>46</v>
      </c>
      <c r="D10" s="1451" t="s">
        <v>247</v>
      </c>
      <c r="E10" s="1451"/>
    </row>
    <row r="11" spans="1:5" ht="15">
      <c r="A11" s="948"/>
      <c r="B11" s="1451"/>
      <c r="C11" s="1451"/>
      <c r="D11" s="954" t="s">
        <v>48</v>
      </c>
      <c r="E11" s="954" t="s">
        <v>49</v>
      </c>
    </row>
    <row r="12" spans="1:5" ht="15">
      <c r="A12" s="948"/>
      <c r="B12" s="955"/>
      <c r="C12" s="955"/>
      <c r="D12" s="956"/>
      <c r="E12" s="956"/>
    </row>
    <row r="13" spans="1:5" ht="15">
      <c r="A13" s="948"/>
      <c r="B13" s="955"/>
      <c r="C13" s="955"/>
      <c r="D13" s="956"/>
      <c r="E13" s="956"/>
    </row>
    <row r="14" spans="1:5" ht="15">
      <c r="A14" s="948"/>
      <c r="B14" s="955"/>
      <c r="C14" s="955"/>
      <c r="D14" s="956"/>
      <c r="E14" s="956"/>
    </row>
    <row r="15" spans="1:5" ht="15">
      <c r="A15" s="948"/>
      <c r="B15" s="955"/>
      <c r="C15" s="955"/>
      <c r="D15" s="956"/>
      <c r="E15" s="956"/>
    </row>
    <row r="16" spans="1:5" ht="15">
      <c r="A16" s="948"/>
      <c r="B16" s="955"/>
      <c r="C16" s="955"/>
      <c r="D16" s="956"/>
      <c r="E16" s="956"/>
    </row>
    <row r="17" spans="1:5" ht="15">
      <c r="A17" s="948"/>
      <c r="B17" s="955"/>
      <c r="C17" s="955"/>
      <c r="D17" s="956"/>
      <c r="E17" s="956"/>
    </row>
    <row r="18" spans="1:5" ht="15">
      <c r="A18" s="948"/>
      <c r="B18" s="955"/>
      <c r="C18" s="955"/>
      <c r="D18" s="956"/>
      <c r="E18" s="956"/>
    </row>
    <row r="19" spans="1:5" ht="15">
      <c r="A19" s="948"/>
      <c r="B19" s="957" t="s">
        <v>50</v>
      </c>
      <c r="C19" s="958"/>
      <c r="D19" s="958">
        <f>SUM(D12:D18)</f>
        <v>0</v>
      </c>
      <c r="E19" s="958">
        <f>SUM(E12:E18)</f>
        <v>0</v>
      </c>
    </row>
    <row r="20" spans="1:5" ht="15">
      <c r="A20" s="948"/>
      <c r="B20" s="959" t="s">
        <v>890</v>
      </c>
      <c r="C20" s="960"/>
      <c r="D20" s="959">
        <f>E19-D19</f>
        <v>0</v>
      </c>
      <c r="E20" s="960"/>
    </row>
    <row r="21" spans="1:5" ht="15">
      <c r="A21" s="948"/>
      <c r="B21" s="948"/>
      <c r="C21" s="948"/>
      <c r="D21" s="960" t="s">
        <v>51</v>
      </c>
      <c r="E21" s="961">
        <f>'RZIS-por.'!E9-'RZIS-por. - Uzgodnienie'!D20</f>
        <v>19602480.24</v>
      </c>
    </row>
    <row r="22" spans="1:5" ht="15">
      <c r="A22" s="948"/>
      <c r="B22" s="948"/>
      <c r="C22" s="948"/>
      <c r="D22" s="948"/>
      <c r="E22" s="948"/>
    </row>
    <row r="23" spans="1:5" ht="15">
      <c r="A23" s="948"/>
      <c r="B23" s="948"/>
      <c r="C23" s="948"/>
      <c r="D23" s="948"/>
      <c r="E23" s="948"/>
    </row>
    <row r="24" spans="1:5" ht="15">
      <c r="A24" s="952" t="s">
        <v>77</v>
      </c>
      <c r="B24" s="948"/>
      <c r="C24" s="948"/>
      <c r="D24" s="948"/>
      <c r="E24" s="948"/>
    </row>
    <row r="25" spans="1:5" ht="15">
      <c r="A25" s="948"/>
      <c r="B25" s="948"/>
      <c r="C25" s="948"/>
      <c r="D25" s="948"/>
      <c r="E25" s="948"/>
    </row>
    <row r="26" spans="1:5" ht="15">
      <c r="A26" s="948"/>
      <c r="B26" s="948"/>
      <c r="C26" s="948"/>
      <c r="D26" s="948"/>
      <c r="E26" s="948"/>
    </row>
    <row r="27" spans="1:5" ht="15">
      <c r="A27" s="948"/>
      <c r="B27" s="1451" t="s">
        <v>45</v>
      </c>
      <c r="C27" s="1451" t="s">
        <v>46</v>
      </c>
      <c r="D27" s="1451" t="s">
        <v>247</v>
      </c>
      <c r="E27" s="1451"/>
    </row>
    <row r="28" spans="1:5" ht="15">
      <c r="A28" s="948"/>
      <c r="B28" s="1451"/>
      <c r="C28" s="1451"/>
      <c r="D28" s="954" t="s">
        <v>48</v>
      </c>
      <c r="E28" s="954" t="s">
        <v>49</v>
      </c>
    </row>
    <row r="29" spans="1:5" ht="15">
      <c r="A29" s="948"/>
      <c r="B29" s="955"/>
      <c r="C29" s="955"/>
      <c r="D29" s="956"/>
      <c r="E29" s="956"/>
    </row>
    <row r="30" spans="1:5" ht="15">
      <c r="A30" s="948"/>
      <c r="B30" s="955"/>
      <c r="C30" s="955"/>
      <c r="D30" s="956"/>
      <c r="E30" s="956"/>
    </row>
    <row r="31" spans="1:5" ht="15">
      <c r="A31" s="948"/>
      <c r="B31" s="955"/>
      <c r="C31" s="955"/>
      <c r="D31" s="956"/>
      <c r="E31" s="956"/>
    </row>
    <row r="32" spans="1:5" ht="15">
      <c r="A32" s="948"/>
      <c r="B32" s="955"/>
      <c r="C32" s="955"/>
      <c r="D32" s="956"/>
      <c r="E32" s="956"/>
    </row>
    <row r="33" spans="1:5" ht="15">
      <c r="A33" s="948"/>
      <c r="B33" s="955"/>
      <c r="C33" s="955"/>
      <c r="D33" s="956"/>
      <c r="E33" s="956"/>
    </row>
    <row r="34" spans="1:5" ht="15">
      <c r="A34" s="948"/>
      <c r="B34" s="955"/>
      <c r="C34" s="955"/>
      <c r="D34" s="956"/>
      <c r="E34" s="956"/>
    </row>
    <row r="35" spans="1:5" ht="15">
      <c r="A35" s="948"/>
      <c r="B35" s="955"/>
      <c r="C35" s="955"/>
      <c r="D35" s="956"/>
      <c r="E35" s="956"/>
    </row>
    <row r="36" spans="1:5" ht="15">
      <c r="A36" s="948"/>
      <c r="B36" s="957" t="s">
        <v>50</v>
      </c>
      <c r="C36" s="958"/>
      <c r="D36" s="958">
        <f>SUM(D29:D35)</f>
        <v>0</v>
      </c>
      <c r="E36" s="958">
        <f>SUM(E29:E35)</f>
        <v>0</v>
      </c>
    </row>
    <row r="37" spans="1:5" ht="15">
      <c r="A37" s="948"/>
      <c r="B37" s="959" t="s">
        <v>890</v>
      </c>
      <c r="C37" s="960"/>
      <c r="D37" s="959">
        <f>D36-E36</f>
        <v>0</v>
      </c>
      <c r="E37" s="960"/>
    </row>
    <row r="38" spans="1:5" ht="15">
      <c r="A38" s="948"/>
      <c r="B38" s="948"/>
      <c r="C38" s="948"/>
      <c r="D38" s="960" t="s">
        <v>51</v>
      </c>
      <c r="E38" s="961">
        <f>'RZIS-por.'!E15-'RZIS-por. - Uzgodnienie'!D37</f>
        <v>17554051.6</v>
      </c>
    </row>
    <row r="39" spans="1:5" ht="15">
      <c r="A39" s="948"/>
      <c r="B39" s="948"/>
      <c r="C39" s="948"/>
      <c r="D39" s="948"/>
      <c r="E39" s="948"/>
    </row>
    <row r="40" spans="1:5" ht="15">
      <c r="A40" s="948"/>
      <c r="B40" s="948"/>
      <c r="C40" s="948"/>
      <c r="D40" s="948"/>
      <c r="E40" s="948"/>
    </row>
    <row r="41" spans="1:5" ht="15">
      <c r="A41" s="952" t="s">
        <v>71</v>
      </c>
      <c r="B41" s="948"/>
      <c r="C41" s="948"/>
      <c r="D41" s="948"/>
      <c r="E41" s="948"/>
    </row>
    <row r="42" spans="1:5" ht="15">
      <c r="A42" s="948"/>
      <c r="B42" s="948"/>
      <c r="C42" s="948"/>
      <c r="D42" s="948"/>
      <c r="E42" s="948"/>
    </row>
    <row r="43" spans="1:5" ht="15">
      <c r="A43" s="948"/>
      <c r="B43" s="948"/>
      <c r="C43" s="948"/>
      <c r="D43" s="948"/>
      <c r="E43" s="948"/>
    </row>
    <row r="44" spans="1:5" ht="15">
      <c r="A44" s="948"/>
      <c r="B44" s="1451" t="s">
        <v>45</v>
      </c>
      <c r="C44" s="1451" t="s">
        <v>46</v>
      </c>
      <c r="D44" s="1451" t="s">
        <v>247</v>
      </c>
      <c r="E44" s="1451"/>
    </row>
    <row r="45" spans="1:5" ht="15">
      <c r="A45" s="948"/>
      <c r="B45" s="1451"/>
      <c r="C45" s="1451"/>
      <c r="D45" s="954" t="s">
        <v>48</v>
      </c>
      <c r="E45" s="954" t="s">
        <v>49</v>
      </c>
    </row>
    <row r="46" spans="1:5" ht="15">
      <c r="A46" s="948"/>
      <c r="B46" s="955"/>
      <c r="C46" s="955"/>
      <c r="D46" s="956"/>
      <c r="E46" s="956"/>
    </row>
    <row r="47" spans="1:5" ht="15">
      <c r="A47" s="948"/>
      <c r="B47" s="955"/>
      <c r="C47" s="955"/>
      <c r="D47" s="956"/>
      <c r="E47" s="956"/>
    </row>
    <row r="48" spans="1:5" ht="15">
      <c r="A48" s="948"/>
      <c r="B48" s="955"/>
      <c r="C48" s="955"/>
      <c r="D48" s="956"/>
      <c r="E48" s="956"/>
    </row>
    <row r="49" spans="1:5" ht="15">
      <c r="A49" s="948"/>
      <c r="B49" s="955"/>
      <c r="C49" s="955"/>
      <c r="D49" s="956"/>
      <c r="E49" s="956"/>
    </row>
    <row r="50" spans="1:5" ht="15">
      <c r="A50" s="948"/>
      <c r="B50" s="955"/>
      <c r="C50" s="955"/>
      <c r="D50" s="956"/>
      <c r="E50" s="956"/>
    </row>
    <row r="51" spans="1:5" ht="15">
      <c r="A51" s="948"/>
      <c r="B51" s="955"/>
      <c r="C51" s="955"/>
      <c r="D51" s="956"/>
      <c r="E51" s="956"/>
    </row>
    <row r="52" spans="1:5" ht="15">
      <c r="A52" s="948"/>
      <c r="B52" s="955"/>
      <c r="C52" s="955"/>
      <c r="D52" s="956"/>
      <c r="E52" s="956"/>
    </row>
    <row r="53" spans="1:5" ht="15">
      <c r="A53" s="948"/>
      <c r="B53" s="957" t="s">
        <v>50</v>
      </c>
      <c r="C53" s="958"/>
      <c r="D53" s="958">
        <f>SUM(D46:D52)</f>
        <v>0</v>
      </c>
      <c r="E53" s="958">
        <f>SUM(E46:E52)</f>
        <v>0</v>
      </c>
    </row>
    <row r="54" spans="1:5" ht="15">
      <c r="A54" s="948"/>
      <c r="B54" s="959" t="s">
        <v>890</v>
      </c>
      <c r="C54" s="960"/>
      <c r="D54" s="959">
        <f>E53-D53</f>
        <v>0</v>
      </c>
      <c r="E54" s="960"/>
    </row>
    <row r="55" spans="1:5" ht="15">
      <c r="A55" s="948"/>
      <c r="B55" s="948"/>
      <c r="C55" s="948"/>
      <c r="D55" s="960" t="s">
        <v>51</v>
      </c>
      <c r="E55" s="961">
        <f>'RZIS-por.'!E26-'RZIS-por. - Uzgodnienie'!D54</f>
        <v>735476.71</v>
      </c>
    </row>
    <row r="56" spans="1:5" ht="15">
      <c r="A56" s="948"/>
      <c r="B56" s="948"/>
      <c r="C56" s="948"/>
      <c r="D56" s="948"/>
      <c r="E56" s="948"/>
    </row>
    <row r="57" spans="1:5" ht="15">
      <c r="A57" s="948"/>
      <c r="B57" s="948"/>
      <c r="C57" s="948"/>
      <c r="D57" s="948"/>
      <c r="E57" s="948"/>
    </row>
    <row r="58" spans="1:5" ht="15">
      <c r="A58" s="952" t="s">
        <v>72</v>
      </c>
      <c r="B58" s="948"/>
      <c r="C58" s="948"/>
      <c r="D58" s="948"/>
      <c r="E58" s="948"/>
    </row>
    <row r="59" spans="1:5" ht="15">
      <c r="A59" s="948"/>
      <c r="B59" s="948"/>
      <c r="C59" s="948"/>
      <c r="D59" s="948"/>
      <c r="E59" s="948"/>
    </row>
    <row r="60" spans="1:5" ht="15">
      <c r="A60" s="948"/>
      <c r="B60" s="948"/>
      <c r="C60" s="948"/>
      <c r="D60" s="948"/>
      <c r="E60" s="948"/>
    </row>
    <row r="61" spans="1:5" ht="15">
      <c r="A61" s="948"/>
      <c r="B61" s="1451" t="s">
        <v>45</v>
      </c>
      <c r="C61" s="1451" t="s">
        <v>46</v>
      </c>
      <c r="D61" s="1451" t="s">
        <v>247</v>
      </c>
      <c r="E61" s="1451"/>
    </row>
    <row r="62" spans="1:5" ht="15">
      <c r="A62" s="948"/>
      <c r="B62" s="1451"/>
      <c r="C62" s="1451"/>
      <c r="D62" s="954" t="s">
        <v>48</v>
      </c>
      <c r="E62" s="954" t="s">
        <v>49</v>
      </c>
    </row>
    <row r="63" spans="1:5" ht="15">
      <c r="A63" s="948"/>
      <c r="B63" s="955"/>
      <c r="C63" s="955"/>
      <c r="D63" s="956"/>
      <c r="E63" s="956"/>
    </row>
    <row r="64" spans="1:5" ht="15">
      <c r="A64" s="948"/>
      <c r="B64" s="955"/>
      <c r="C64" s="955"/>
      <c r="D64" s="956"/>
      <c r="E64" s="956"/>
    </row>
    <row r="65" spans="1:5" ht="15">
      <c r="A65" s="948"/>
      <c r="B65" s="955"/>
      <c r="C65" s="955"/>
      <c r="D65" s="956"/>
      <c r="E65" s="956"/>
    </row>
    <row r="66" spans="1:5" ht="15">
      <c r="A66" s="948"/>
      <c r="B66" s="955"/>
      <c r="C66" s="955"/>
      <c r="D66" s="956"/>
      <c r="E66" s="956"/>
    </row>
    <row r="67" spans="1:5" ht="15">
      <c r="A67" s="948"/>
      <c r="B67" s="955"/>
      <c r="C67" s="955"/>
      <c r="D67" s="956"/>
      <c r="E67" s="956"/>
    </row>
    <row r="68" spans="1:5" ht="15">
      <c r="A68" s="948"/>
      <c r="B68" s="955"/>
      <c r="C68" s="955"/>
      <c r="D68" s="956"/>
      <c r="E68" s="956"/>
    </row>
    <row r="69" spans="1:5" ht="15">
      <c r="A69" s="948"/>
      <c r="B69" s="955"/>
      <c r="C69" s="955"/>
      <c r="D69" s="956"/>
      <c r="E69" s="956"/>
    </row>
    <row r="70" spans="1:5" ht="15">
      <c r="A70" s="948"/>
      <c r="B70" s="957" t="s">
        <v>50</v>
      </c>
      <c r="C70" s="958"/>
      <c r="D70" s="958">
        <f>SUM(D63:D69)</f>
        <v>0</v>
      </c>
      <c r="E70" s="958">
        <f>SUM(E63:E69)</f>
        <v>0</v>
      </c>
    </row>
    <row r="71" spans="1:5" ht="15">
      <c r="A71" s="948"/>
      <c r="B71" s="959" t="s">
        <v>890</v>
      </c>
      <c r="C71" s="960"/>
      <c r="D71" s="959">
        <f>D70-E70</f>
        <v>0</v>
      </c>
      <c r="E71" s="960"/>
    </row>
    <row r="72" spans="1:5" ht="15">
      <c r="A72" s="948"/>
      <c r="B72" s="948"/>
      <c r="C72" s="948"/>
      <c r="D72" s="960" t="s">
        <v>51</v>
      </c>
      <c r="E72" s="961">
        <f>'RZIS-por.'!E30-'RZIS-por. - Uzgodnienie'!D71</f>
        <v>250124.24</v>
      </c>
    </row>
    <row r="73" spans="1:5" ht="15">
      <c r="A73" s="948"/>
      <c r="B73" s="948"/>
      <c r="C73" s="948"/>
      <c r="D73" s="948"/>
      <c r="E73" s="948"/>
    </row>
    <row r="74" spans="1:5" ht="15">
      <c r="A74" s="948"/>
      <c r="B74" s="948"/>
      <c r="C74" s="948"/>
      <c r="D74" s="948"/>
      <c r="E74" s="948"/>
    </row>
    <row r="75" spans="1:5" ht="15">
      <c r="A75" s="952" t="s">
        <v>73</v>
      </c>
      <c r="B75" s="948"/>
      <c r="C75" s="948"/>
      <c r="D75" s="948"/>
      <c r="E75" s="948"/>
    </row>
    <row r="76" spans="1:5" ht="15">
      <c r="A76" s="952"/>
      <c r="B76" s="948"/>
      <c r="C76" s="948"/>
      <c r="D76" s="948"/>
      <c r="E76" s="948"/>
    </row>
    <row r="77" spans="1:5" ht="15">
      <c r="A77" s="952"/>
      <c r="B77" s="948"/>
      <c r="C77" s="948"/>
      <c r="D77" s="948"/>
      <c r="E77" s="948"/>
    </row>
    <row r="78" spans="1:5" ht="15">
      <c r="A78" s="948"/>
      <c r="B78" s="1451" t="s">
        <v>45</v>
      </c>
      <c r="C78" s="1451" t="s">
        <v>46</v>
      </c>
      <c r="D78" s="1451" t="s">
        <v>247</v>
      </c>
      <c r="E78" s="1451"/>
    </row>
    <row r="79" spans="1:5" ht="15">
      <c r="A79" s="948"/>
      <c r="B79" s="1451"/>
      <c r="C79" s="1451"/>
      <c r="D79" s="954" t="s">
        <v>48</v>
      </c>
      <c r="E79" s="954" t="s">
        <v>49</v>
      </c>
    </row>
    <row r="80" spans="1:5" ht="15">
      <c r="A80" s="948"/>
      <c r="B80" s="955"/>
      <c r="C80" s="955"/>
      <c r="D80" s="956"/>
      <c r="E80" s="956"/>
    </row>
    <row r="81" spans="1:5" ht="15">
      <c r="A81" s="948"/>
      <c r="B81" s="955"/>
      <c r="C81" s="955"/>
      <c r="D81" s="956"/>
      <c r="E81" s="956"/>
    </row>
    <row r="82" spans="1:5" ht="15">
      <c r="A82" s="948"/>
      <c r="B82" s="955"/>
      <c r="C82" s="955"/>
      <c r="D82" s="956"/>
      <c r="E82" s="956"/>
    </row>
    <row r="83" spans="1:5" ht="15">
      <c r="A83" s="948"/>
      <c r="B83" s="955"/>
      <c r="C83" s="955"/>
      <c r="D83" s="956"/>
      <c r="E83" s="956"/>
    </row>
    <row r="84" spans="1:5" ht="15">
      <c r="A84" s="948"/>
      <c r="B84" s="955"/>
      <c r="C84" s="955"/>
      <c r="D84" s="956"/>
      <c r="E84" s="956"/>
    </row>
    <row r="85" spans="1:5" ht="15">
      <c r="A85" s="948"/>
      <c r="B85" s="955"/>
      <c r="C85" s="955"/>
      <c r="D85" s="956"/>
      <c r="E85" s="956"/>
    </row>
    <row r="86" spans="1:5" ht="15">
      <c r="A86" s="948"/>
      <c r="B86" s="955"/>
      <c r="C86" s="955"/>
      <c r="D86" s="956"/>
      <c r="E86" s="956"/>
    </row>
    <row r="87" spans="1:5" ht="15">
      <c r="A87" s="948"/>
      <c r="B87" s="957" t="s">
        <v>50</v>
      </c>
      <c r="C87" s="958"/>
      <c r="D87" s="958">
        <f>SUM(D80:D86)</f>
        <v>0</v>
      </c>
      <c r="E87" s="958">
        <f>SUM(E80:E86)</f>
        <v>0</v>
      </c>
    </row>
    <row r="88" spans="1:5" ht="15">
      <c r="A88" s="948"/>
      <c r="B88" s="959" t="s">
        <v>890</v>
      </c>
      <c r="C88" s="960"/>
      <c r="D88" s="959">
        <f>E87-D87</f>
        <v>0</v>
      </c>
      <c r="E88" s="960"/>
    </row>
    <row r="89" spans="1:5" ht="15">
      <c r="A89" s="948"/>
      <c r="B89" s="948"/>
      <c r="C89" s="948"/>
      <c r="D89" s="960" t="s">
        <v>51</v>
      </c>
      <c r="E89" s="961">
        <f>'RZIS-por.'!E35-'RZIS-por. - Uzgodnienie'!D88</f>
        <v>1307760.27</v>
      </c>
    </row>
    <row r="90" spans="1:5" ht="15">
      <c r="A90" s="948"/>
      <c r="B90" s="948"/>
      <c r="C90" s="948"/>
      <c r="D90" s="948"/>
      <c r="E90" s="948"/>
    </row>
    <row r="91" spans="1:5" ht="15">
      <c r="A91" s="948"/>
      <c r="B91" s="948"/>
      <c r="C91" s="948"/>
      <c r="D91" s="948"/>
      <c r="E91" s="948"/>
    </row>
    <row r="92" spans="1:5" ht="15">
      <c r="A92" s="952" t="s">
        <v>74</v>
      </c>
      <c r="B92" s="948"/>
      <c r="C92" s="948"/>
      <c r="D92" s="948"/>
      <c r="E92" s="948"/>
    </row>
    <row r="93" spans="1:5" ht="15">
      <c r="A93" s="948"/>
      <c r="B93" s="948"/>
      <c r="C93" s="948"/>
      <c r="D93" s="948"/>
      <c r="E93" s="948"/>
    </row>
    <row r="94" spans="1:5" ht="15">
      <c r="A94" s="948"/>
      <c r="B94" s="948"/>
      <c r="C94" s="948"/>
      <c r="D94" s="948"/>
      <c r="E94" s="948"/>
    </row>
    <row r="95" spans="1:5" ht="15">
      <c r="A95" s="948"/>
      <c r="B95" s="1451" t="s">
        <v>45</v>
      </c>
      <c r="C95" s="1451" t="s">
        <v>46</v>
      </c>
      <c r="D95" s="1451" t="s">
        <v>247</v>
      </c>
      <c r="E95" s="1451"/>
    </row>
    <row r="96" spans="1:5" ht="15">
      <c r="A96" s="948"/>
      <c r="B96" s="1451"/>
      <c r="C96" s="1451"/>
      <c r="D96" s="954" t="s">
        <v>48</v>
      </c>
      <c r="E96" s="954" t="s">
        <v>49</v>
      </c>
    </row>
    <row r="97" spans="1:5" ht="15">
      <c r="A97" s="948"/>
      <c r="B97" s="955"/>
      <c r="C97" s="955"/>
      <c r="D97" s="956"/>
      <c r="E97" s="956"/>
    </row>
    <row r="98" spans="1:5" ht="15">
      <c r="A98" s="948"/>
      <c r="B98" s="955"/>
      <c r="C98" s="955"/>
      <c r="D98" s="956"/>
      <c r="E98" s="956"/>
    </row>
    <row r="99" spans="1:5" ht="15">
      <c r="A99" s="948"/>
      <c r="B99" s="955"/>
      <c r="C99" s="955"/>
      <c r="D99" s="956"/>
      <c r="E99" s="956"/>
    </row>
    <row r="100" spans="1:5" ht="15">
      <c r="A100" s="948"/>
      <c r="B100" s="955"/>
      <c r="C100" s="955"/>
      <c r="D100" s="956"/>
      <c r="E100" s="956"/>
    </row>
    <row r="101" spans="1:5" ht="15">
      <c r="A101" s="948"/>
      <c r="B101" s="955"/>
      <c r="C101" s="955"/>
      <c r="D101" s="956"/>
      <c r="E101" s="956"/>
    </row>
    <row r="102" spans="1:5" ht="15">
      <c r="A102" s="948"/>
      <c r="B102" s="955"/>
      <c r="C102" s="955"/>
      <c r="D102" s="956"/>
      <c r="E102" s="956"/>
    </row>
    <row r="103" spans="1:5" ht="15">
      <c r="A103" s="948"/>
      <c r="B103" s="955"/>
      <c r="C103" s="955"/>
      <c r="D103" s="956"/>
      <c r="E103" s="956"/>
    </row>
    <row r="104" spans="1:5" ht="15">
      <c r="A104" s="948"/>
      <c r="B104" s="957" t="s">
        <v>50</v>
      </c>
      <c r="C104" s="958"/>
      <c r="D104" s="958">
        <f>SUM(D97:D103)</f>
        <v>0</v>
      </c>
      <c r="E104" s="958">
        <f>SUM(E97:E103)</f>
        <v>0</v>
      </c>
    </row>
    <row r="105" spans="1:5" ht="15">
      <c r="A105" s="948"/>
      <c r="B105" s="959" t="s">
        <v>890</v>
      </c>
      <c r="C105" s="960"/>
      <c r="D105" s="959">
        <f>D104-E104</f>
        <v>0</v>
      </c>
      <c r="E105" s="960"/>
    </row>
    <row r="106" spans="1:5" ht="15">
      <c r="A106" s="948"/>
      <c r="B106" s="948"/>
      <c r="C106" s="948"/>
      <c r="D106" s="960" t="s">
        <v>51</v>
      </c>
      <c r="E106" s="961">
        <f>'RZIS-por.'!E43-'RZIS-por. - Uzgodnienie'!D105</f>
        <v>519314.83</v>
      </c>
    </row>
    <row r="107" spans="1:5" ht="15">
      <c r="A107" s="948"/>
      <c r="B107" s="948"/>
      <c r="C107" s="948"/>
      <c r="D107" s="948"/>
      <c r="E107" s="948"/>
    </row>
    <row r="108" spans="1:5" ht="15">
      <c r="A108" s="948"/>
      <c r="B108" s="948"/>
      <c r="C108" s="948"/>
      <c r="D108" s="948"/>
      <c r="E108" s="948"/>
    </row>
    <row r="109" spans="1:5" ht="15">
      <c r="A109" s="948" t="s">
        <v>75</v>
      </c>
      <c r="B109" s="948"/>
      <c r="C109" s="948"/>
      <c r="D109" s="948"/>
      <c r="E109" s="948"/>
    </row>
    <row r="110" spans="1:5" ht="15">
      <c r="A110" s="948"/>
      <c r="B110" s="948"/>
      <c r="C110" s="948"/>
      <c r="D110" s="948"/>
      <c r="E110" s="948"/>
    </row>
    <row r="111" spans="1:5" ht="15">
      <c r="A111" s="948"/>
      <c r="B111" s="948"/>
      <c r="C111" s="948"/>
      <c r="D111" s="948"/>
      <c r="E111" s="948"/>
    </row>
    <row r="112" spans="1:5" ht="15">
      <c r="A112" s="948"/>
      <c r="B112" s="1451" t="s">
        <v>45</v>
      </c>
      <c r="C112" s="1451" t="s">
        <v>46</v>
      </c>
      <c r="D112" s="1451" t="s">
        <v>247</v>
      </c>
      <c r="E112" s="1451"/>
    </row>
    <row r="113" spans="1:5" ht="15">
      <c r="A113" s="948"/>
      <c r="B113" s="1451"/>
      <c r="C113" s="1451"/>
      <c r="D113" s="954" t="s">
        <v>48</v>
      </c>
      <c r="E113" s="954" t="s">
        <v>49</v>
      </c>
    </row>
    <row r="114" spans="1:5" ht="15">
      <c r="A114" s="948"/>
      <c r="B114" s="955"/>
      <c r="C114" s="955"/>
      <c r="D114" s="956"/>
      <c r="E114" s="956"/>
    </row>
    <row r="115" spans="1:5" ht="15">
      <c r="A115" s="948"/>
      <c r="B115" s="955"/>
      <c r="C115" s="955"/>
      <c r="D115" s="956"/>
      <c r="E115" s="956"/>
    </row>
    <row r="116" spans="1:5" ht="15">
      <c r="A116" s="948"/>
      <c r="B116" s="955"/>
      <c r="C116" s="955"/>
      <c r="D116" s="956"/>
      <c r="E116" s="956"/>
    </row>
    <row r="117" spans="1:5" ht="15">
      <c r="A117" s="948"/>
      <c r="B117" s="955"/>
      <c r="C117" s="955"/>
      <c r="D117" s="956"/>
      <c r="E117" s="956"/>
    </row>
    <row r="118" spans="1:5" ht="15">
      <c r="A118" s="948"/>
      <c r="B118" s="955"/>
      <c r="C118" s="955"/>
      <c r="D118" s="956"/>
      <c r="E118" s="956"/>
    </row>
    <row r="119" spans="1:5" ht="15">
      <c r="A119" s="948"/>
      <c r="B119" s="955"/>
      <c r="C119" s="955"/>
      <c r="D119" s="956"/>
      <c r="E119" s="956"/>
    </row>
    <row r="120" spans="1:5" ht="15">
      <c r="A120" s="948"/>
      <c r="B120" s="955"/>
      <c r="C120" s="955"/>
      <c r="D120" s="956"/>
      <c r="E120" s="956"/>
    </row>
    <row r="121" spans="1:5" ht="15">
      <c r="A121" s="948"/>
      <c r="B121" s="957" t="s">
        <v>50</v>
      </c>
      <c r="C121" s="958"/>
      <c r="D121" s="958">
        <f>SUM(D114:D120)</f>
        <v>0</v>
      </c>
      <c r="E121" s="958">
        <f>SUM(E114:E120)</f>
        <v>0</v>
      </c>
    </row>
    <row r="122" spans="1:5" ht="15">
      <c r="A122" s="948"/>
      <c r="B122" s="959" t="s">
        <v>890</v>
      </c>
      <c r="C122" s="960"/>
      <c r="D122" s="959">
        <f>D121-E121</f>
        <v>0</v>
      </c>
      <c r="E122" s="960"/>
    </row>
    <row r="123" spans="1:5" ht="15">
      <c r="A123" s="948"/>
      <c r="B123" s="948"/>
      <c r="C123" s="948"/>
      <c r="D123" s="960" t="s">
        <v>51</v>
      </c>
      <c r="E123" s="961">
        <f>'RZIS-por.'!E50-'RZIS-por. - Uzgodnienie'!D122</f>
        <v>0</v>
      </c>
    </row>
  </sheetData>
  <sheetProtection selectLockedCells="1" selectUnlockedCells="1"/>
  <mergeCells count="23">
    <mergeCell ref="B112:B113"/>
    <mergeCell ref="C112:C113"/>
    <mergeCell ref="D112:E112"/>
    <mergeCell ref="B78:B79"/>
    <mergeCell ref="C78:C79"/>
    <mergeCell ref="D78:E78"/>
    <mergeCell ref="B95:B96"/>
    <mergeCell ref="C95:C96"/>
    <mergeCell ref="D95:E95"/>
    <mergeCell ref="B44:B45"/>
    <mergeCell ref="C44:C45"/>
    <mergeCell ref="D44:E44"/>
    <mergeCell ref="B61:B62"/>
    <mergeCell ref="C61:C62"/>
    <mergeCell ref="D61:E61"/>
    <mergeCell ref="A1:B1"/>
    <mergeCell ref="A2:B2"/>
    <mergeCell ref="B10:B11"/>
    <mergeCell ref="C10:C11"/>
    <mergeCell ref="D10:E10"/>
    <mergeCell ref="B27:B28"/>
    <mergeCell ref="C27:C28"/>
    <mergeCell ref="D27:E27"/>
  </mergeCells>
  <conditionalFormatting sqref="E21 E38 E55 E72 E89 E106 E123">
    <cfRule type="cellIs" priority="1" dxfId="0" operator="not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scale="84" r:id="rId1"/>
  <rowBreaks count="2" manualBreakCount="2">
    <brk id="56" max="255" man="1"/>
    <brk id="108" max="255" man="1"/>
  </rowBreaks>
</worksheet>
</file>

<file path=xl/worksheets/sheet21.xml><?xml version="1.0" encoding="utf-8"?>
<worksheet xmlns="http://schemas.openxmlformats.org/spreadsheetml/2006/main" xmlns:r="http://schemas.openxmlformats.org/officeDocument/2006/relationships">
  <dimension ref="A1:A1"/>
  <sheetViews>
    <sheetView showGridLines="0" view="pageBreakPreview" zoomScaleSheetLayoutView="100" zoomScalePageLayoutView="0" workbookViewId="0" topLeftCell="A1">
      <selection activeCell="A1" sqref="A1"/>
    </sheetView>
  </sheetViews>
  <sheetFormatPr defaultColWidth="9.6640625" defaultRowHeight="15"/>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Roman,Normalny"&amp;A</oddHeader>
    <oddFooter>&amp;C&amp;"Times New Roman,Normalny"Strona &amp;P</oddFooter>
  </headerFooter>
</worksheet>
</file>

<file path=xl/worksheets/sheet22.xml><?xml version="1.0" encoding="utf-8"?>
<worksheet xmlns="http://schemas.openxmlformats.org/spreadsheetml/2006/main" xmlns:r="http://schemas.openxmlformats.org/officeDocument/2006/relationships">
  <dimension ref="B2:H35"/>
  <sheetViews>
    <sheetView showGridLines="0" tabSelected="1" zoomScalePageLayoutView="0" workbookViewId="0" topLeftCell="A1">
      <selection activeCell="C54" sqref="C54"/>
    </sheetView>
  </sheetViews>
  <sheetFormatPr defaultColWidth="8.88671875" defaultRowHeight="15"/>
  <cols>
    <col min="2" max="2" width="5.77734375" style="0" customWidth="1"/>
    <col min="3" max="3" width="41.88671875" style="0" customWidth="1"/>
    <col min="4" max="4" width="20.3359375" style="0" customWidth="1"/>
    <col min="5" max="5" width="19.88671875" style="0" customWidth="1"/>
  </cols>
  <sheetData>
    <row r="1" ht="15.75" thickBot="1"/>
    <row r="2" spans="2:5" ht="16.5" thickBot="1">
      <c r="B2" s="1456" t="s">
        <v>925</v>
      </c>
      <c r="C2" s="1457"/>
      <c r="D2" s="1457"/>
      <c r="E2" s="1458"/>
    </row>
    <row r="3" spans="2:5" ht="15.75">
      <c r="B3" s="979"/>
      <c r="C3" s="979"/>
      <c r="D3" s="979"/>
      <c r="E3" s="979"/>
    </row>
    <row r="4" spans="2:5" ht="15.75">
      <c r="B4" s="1459" t="s">
        <v>136</v>
      </c>
      <c r="C4" s="1459"/>
      <c r="D4" s="982" t="s">
        <v>924</v>
      </c>
      <c r="E4" s="982" t="s">
        <v>923</v>
      </c>
    </row>
    <row r="5" spans="2:5" ht="15.75">
      <c r="B5" s="983" t="s">
        <v>138</v>
      </c>
      <c r="C5" s="983" t="s">
        <v>139</v>
      </c>
      <c r="D5" s="984">
        <v>1865390.75</v>
      </c>
      <c r="E5" s="984">
        <v>2137359.57</v>
      </c>
    </row>
    <row r="6" spans="2:5" ht="15.75">
      <c r="B6" s="985" t="s">
        <v>140</v>
      </c>
      <c r="C6" s="986" t="s">
        <v>536</v>
      </c>
      <c r="D6" s="987">
        <v>0</v>
      </c>
      <c r="E6" s="987">
        <v>0</v>
      </c>
    </row>
    <row r="7" spans="2:5" ht="15.75">
      <c r="B7" s="985" t="s">
        <v>143</v>
      </c>
      <c r="C7" s="986" t="s">
        <v>144</v>
      </c>
      <c r="D7" s="987">
        <v>30612.49</v>
      </c>
      <c r="E7" s="987">
        <v>129673.39</v>
      </c>
    </row>
    <row r="8" spans="2:5" ht="15.75">
      <c r="B8" s="985" t="s">
        <v>147</v>
      </c>
      <c r="C8" s="986" t="s">
        <v>593</v>
      </c>
      <c r="D8" s="987">
        <v>0</v>
      </c>
      <c r="E8" s="987">
        <v>0</v>
      </c>
    </row>
    <row r="9" spans="2:5" ht="15.75">
      <c r="B9" s="985" t="s">
        <v>150</v>
      </c>
      <c r="C9" s="986" t="s">
        <v>151</v>
      </c>
      <c r="D9" s="987">
        <v>1770337.4</v>
      </c>
      <c r="E9" s="987">
        <v>1793968.18</v>
      </c>
    </row>
    <row r="10" spans="2:5" ht="15.75">
      <c r="B10" s="985" t="s">
        <v>155</v>
      </c>
      <c r="C10" s="986" t="s">
        <v>156</v>
      </c>
      <c r="D10" s="987">
        <v>64440.86</v>
      </c>
      <c r="E10" s="987">
        <v>213718</v>
      </c>
    </row>
    <row r="11" spans="2:5" ht="15.75">
      <c r="B11" s="983" t="s">
        <v>157</v>
      </c>
      <c r="C11" s="983" t="s">
        <v>158</v>
      </c>
      <c r="D11" s="984">
        <v>13728955.16</v>
      </c>
      <c r="E11" s="984">
        <v>15052124.32</v>
      </c>
    </row>
    <row r="12" spans="2:5" ht="15.75">
      <c r="B12" s="985" t="s">
        <v>140</v>
      </c>
      <c r="C12" s="986" t="s">
        <v>563</v>
      </c>
      <c r="D12" s="987">
        <v>307761.75</v>
      </c>
      <c r="E12" s="987">
        <v>267226.8</v>
      </c>
    </row>
    <row r="13" spans="2:5" ht="15.75">
      <c r="B13" s="985" t="s">
        <v>143</v>
      </c>
      <c r="C13" s="986" t="s">
        <v>594</v>
      </c>
      <c r="D13" s="987">
        <v>5255993.51</v>
      </c>
      <c r="E13" s="987">
        <v>6218174.94</v>
      </c>
    </row>
    <row r="14" spans="2:8" ht="15.75">
      <c r="B14" s="985" t="s">
        <v>628</v>
      </c>
      <c r="C14" s="986" t="s">
        <v>629</v>
      </c>
      <c r="D14" s="987">
        <v>8156701.33</v>
      </c>
      <c r="E14" s="987">
        <v>8491483.09</v>
      </c>
      <c r="H14" s="978"/>
    </row>
    <row r="15" spans="2:5" ht="15.75">
      <c r="B15" s="985" t="s">
        <v>150</v>
      </c>
      <c r="C15" s="986" t="s">
        <v>630</v>
      </c>
      <c r="D15" s="987">
        <v>8498.57</v>
      </c>
      <c r="E15" s="987">
        <v>75239.49</v>
      </c>
    </row>
    <row r="16" spans="2:5" ht="15.75">
      <c r="B16" s="1454" t="s">
        <v>631</v>
      </c>
      <c r="C16" s="1455"/>
      <c r="D16" s="984">
        <v>15594345.91</v>
      </c>
      <c r="E16" s="984">
        <v>17189483.89</v>
      </c>
    </row>
    <row r="17" spans="2:5" ht="15.75">
      <c r="B17" s="988"/>
      <c r="C17" s="988"/>
      <c r="D17" s="988"/>
      <c r="E17" s="988"/>
    </row>
    <row r="18" spans="2:5" ht="15.75">
      <c r="B18" s="1459" t="s">
        <v>632</v>
      </c>
      <c r="C18" s="1459"/>
      <c r="D18" s="982" t="s">
        <v>924</v>
      </c>
      <c r="E18" s="982" t="s">
        <v>923</v>
      </c>
    </row>
    <row r="19" spans="2:5" ht="15.75">
      <c r="B19" s="983" t="s">
        <v>138</v>
      </c>
      <c r="C19" s="983" t="s">
        <v>633</v>
      </c>
      <c r="D19" s="984">
        <v>12733766.08</v>
      </c>
      <c r="E19" s="984">
        <v>12462917.8</v>
      </c>
    </row>
    <row r="20" spans="2:5" ht="15.75">
      <c r="B20" s="985" t="s">
        <v>140</v>
      </c>
      <c r="C20" s="986" t="s">
        <v>634</v>
      </c>
      <c r="D20" s="987">
        <v>1900004.2</v>
      </c>
      <c r="E20" s="987">
        <v>2000000</v>
      </c>
    </row>
    <row r="21" spans="2:5" ht="15.75">
      <c r="B21" s="985" t="s">
        <v>143</v>
      </c>
      <c r="C21" s="986" t="s">
        <v>635</v>
      </c>
      <c r="D21" s="987"/>
      <c r="E21" s="987"/>
    </row>
    <row r="22" spans="2:5" ht="15.75">
      <c r="B22" s="985" t="s">
        <v>628</v>
      </c>
      <c r="C22" s="986" t="s">
        <v>636</v>
      </c>
      <c r="D22" s="987"/>
      <c r="E22" s="987">
        <v>-1514937</v>
      </c>
    </row>
    <row r="23" spans="2:5" ht="15.75">
      <c r="B23" s="985" t="s">
        <v>150</v>
      </c>
      <c r="C23" s="986" t="s">
        <v>637</v>
      </c>
      <c r="D23" s="987">
        <v>9732261.93</v>
      </c>
      <c r="E23" s="987">
        <v>10238397.38</v>
      </c>
    </row>
    <row r="24" spans="2:5" ht="15.75">
      <c r="B24" s="985" t="s">
        <v>155</v>
      </c>
      <c r="C24" s="986" t="s">
        <v>638</v>
      </c>
      <c r="D24" s="987"/>
      <c r="E24" s="987"/>
    </row>
    <row r="25" spans="2:5" ht="15.75">
      <c r="B25" s="985" t="s">
        <v>639</v>
      </c>
      <c r="C25" s="986" t="s">
        <v>640</v>
      </c>
      <c r="D25" s="987"/>
      <c r="E25" s="987"/>
    </row>
    <row r="26" spans="2:5" ht="15.75">
      <c r="B26" s="985" t="s">
        <v>641</v>
      </c>
      <c r="C26" s="986" t="s">
        <v>642</v>
      </c>
      <c r="D26" s="987"/>
      <c r="E26" s="987"/>
    </row>
    <row r="27" spans="2:5" ht="15.75">
      <c r="B27" s="985" t="s">
        <v>643</v>
      </c>
      <c r="C27" s="986" t="s">
        <v>644</v>
      </c>
      <c r="D27" s="987">
        <v>1101499.95</v>
      </c>
      <c r="E27" s="987">
        <v>1739457.42</v>
      </c>
    </row>
    <row r="28" spans="2:5" ht="15.75">
      <c r="B28" s="985" t="s">
        <v>645</v>
      </c>
      <c r="C28" s="986" t="s">
        <v>646</v>
      </c>
      <c r="D28" s="987"/>
      <c r="E28" s="987"/>
    </row>
    <row r="29" spans="2:5" ht="15.75">
      <c r="B29" s="983" t="s">
        <v>157</v>
      </c>
      <c r="C29" s="983" t="s">
        <v>647</v>
      </c>
      <c r="D29" s="984">
        <v>2860579.83</v>
      </c>
      <c r="E29" s="984">
        <v>4726566.09</v>
      </c>
    </row>
    <row r="30" spans="2:5" ht="15.75">
      <c r="B30" s="985" t="s">
        <v>140</v>
      </c>
      <c r="C30" s="986" t="s">
        <v>577</v>
      </c>
      <c r="D30" s="987">
        <v>482709.22</v>
      </c>
      <c r="E30" s="987">
        <v>384545</v>
      </c>
    </row>
    <row r="31" spans="2:5" ht="15.75">
      <c r="B31" s="985" t="s">
        <v>143</v>
      </c>
      <c r="C31" s="986" t="s">
        <v>648</v>
      </c>
      <c r="D31" s="987">
        <v>0</v>
      </c>
      <c r="E31" s="987">
        <v>0</v>
      </c>
    </row>
    <row r="32" spans="2:5" ht="15.75">
      <c r="B32" s="985" t="s">
        <v>628</v>
      </c>
      <c r="C32" s="986" t="s">
        <v>649</v>
      </c>
      <c r="D32" s="987">
        <v>2337919.21</v>
      </c>
      <c r="E32" s="987">
        <v>4342021.09</v>
      </c>
    </row>
    <row r="33" spans="2:5" ht="15.75">
      <c r="B33" s="985" t="s">
        <v>150</v>
      </c>
      <c r="C33" s="986" t="s">
        <v>595</v>
      </c>
      <c r="D33" s="987">
        <v>39951.4</v>
      </c>
      <c r="E33" s="987">
        <v>0</v>
      </c>
    </row>
    <row r="34" spans="2:5" ht="15.75">
      <c r="B34" s="1454" t="s">
        <v>650</v>
      </c>
      <c r="C34" s="1455"/>
      <c r="D34" s="984">
        <v>15594345.91</v>
      </c>
      <c r="E34" s="984">
        <v>17189483.89</v>
      </c>
    </row>
    <row r="35" spans="2:5" ht="15">
      <c r="B35" s="989"/>
      <c r="C35" s="989"/>
      <c r="D35" s="989"/>
      <c r="E35" s="989"/>
    </row>
  </sheetData>
  <sheetProtection/>
  <mergeCells count="5">
    <mergeCell ref="B34:C34"/>
    <mergeCell ref="B2:E2"/>
    <mergeCell ref="B4:C4"/>
    <mergeCell ref="B18:C18"/>
    <mergeCell ref="B16:C16"/>
  </mergeCells>
  <printOptions/>
  <pageMargins left="0.75" right="0.75" top="1" bottom="1" header="0.5" footer="0.5"/>
  <pageSetup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B2:H207"/>
  <sheetViews>
    <sheetView showGridLines="0" zoomScalePageLayoutView="0" workbookViewId="0" topLeftCell="A1">
      <selection activeCell="C102" sqref="C102"/>
    </sheetView>
  </sheetViews>
  <sheetFormatPr defaultColWidth="8.88671875" defaultRowHeight="15"/>
  <cols>
    <col min="2" max="2" width="4.77734375" style="0" customWidth="1"/>
    <col min="3" max="3" width="52.3359375" style="0" customWidth="1"/>
    <col min="4" max="4" width="15.10546875" style="0" customWidth="1"/>
    <col min="5" max="5" width="15.5546875" style="0" customWidth="1"/>
    <col min="6" max="6" width="14.99609375" style="0" customWidth="1"/>
    <col min="7" max="7" width="15.4453125" style="0" customWidth="1"/>
  </cols>
  <sheetData>
    <row r="1" ht="15.75" thickBot="1"/>
    <row r="2" spans="2:7" ht="15.75">
      <c r="B2" s="1462" t="s">
        <v>877</v>
      </c>
      <c r="C2" s="1463"/>
      <c r="D2" s="1463"/>
      <c r="E2" s="1463"/>
      <c r="F2" s="1464"/>
      <c r="G2" s="1465"/>
    </row>
    <row r="3" spans="2:7" ht="16.5" thickBot="1">
      <c r="B3" s="1466" t="s">
        <v>878</v>
      </c>
      <c r="C3" s="1467"/>
      <c r="D3" s="1467"/>
      <c r="E3" s="1467"/>
      <c r="F3" s="1467"/>
      <c r="G3" s="1468"/>
    </row>
    <row r="4" spans="2:7" ht="16.5" thickBot="1">
      <c r="B4" s="979"/>
      <c r="C4" s="979"/>
      <c r="D4" s="979"/>
      <c r="E4" s="979"/>
      <c r="F4" s="979"/>
      <c r="G4" s="979"/>
    </row>
    <row r="5" spans="2:7" ht="15.75">
      <c r="B5" s="1460" t="s">
        <v>592</v>
      </c>
      <c r="C5" s="1460" t="s">
        <v>651</v>
      </c>
      <c r="D5" s="990" t="s">
        <v>928</v>
      </c>
      <c r="E5" s="990" t="s">
        <v>929</v>
      </c>
      <c r="F5" s="990">
        <v>2014</v>
      </c>
      <c r="G5" s="990">
        <v>2013</v>
      </c>
    </row>
    <row r="6" spans="2:7" ht="55.5" customHeight="1" thickBot="1">
      <c r="B6" s="1461"/>
      <c r="C6" s="1461"/>
      <c r="D6" s="991" t="s">
        <v>926</v>
      </c>
      <c r="E6" s="991" t="s">
        <v>927</v>
      </c>
      <c r="F6" s="991" t="s">
        <v>930</v>
      </c>
      <c r="G6" s="992" t="s">
        <v>931</v>
      </c>
    </row>
    <row r="7" spans="2:7" ht="15.75">
      <c r="B7" s="1052" t="s">
        <v>138</v>
      </c>
      <c r="C7" s="1053" t="s">
        <v>717</v>
      </c>
      <c r="D7" s="1054">
        <v>14158409.17</v>
      </c>
      <c r="E7" s="1055">
        <v>9534026.97</v>
      </c>
      <c r="F7" s="1054">
        <v>27587971.83</v>
      </c>
      <c r="G7" s="1056">
        <v>27047814.29</v>
      </c>
    </row>
    <row r="8" spans="2:7" ht="15.75">
      <c r="B8" s="1057"/>
      <c r="C8" s="1058" t="s">
        <v>654</v>
      </c>
      <c r="D8" s="1059">
        <v>3085427.64</v>
      </c>
      <c r="E8" s="1060"/>
      <c r="F8" s="1059">
        <v>12351631.99</v>
      </c>
      <c r="G8" s="1061"/>
    </row>
    <row r="9" spans="2:7" ht="15.75">
      <c r="B9" s="1062" t="s">
        <v>140</v>
      </c>
      <c r="C9" s="1063" t="s">
        <v>656</v>
      </c>
      <c r="D9" s="1059">
        <v>528949.44</v>
      </c>
      <c r="E9" s="1060">
        <v>427035.88</v>
      </c>
      <c r="F9" s="1059">
        <v>1359012.38</v>
      </c>
      <c r="G9" s="1061">
        <v>1211866.86</v>
      </c>
    </row>
    <row r="10" spans="2:7" ht="16.5" thickBot="1">
      <c r="B10" s="1064" t="s">
        <v>143</v>
      </c>
      <c r="C10" s="1065" t="s">
        <v>662</v>
      </c>
      <c r="D10" s="1066">
        <v>13629459.73</v>
      </c>
      <c r="E10" s="1067">
        <v>9106991.09</v>
      </c>
      <c r="F10" s="1066">
        <v>26228959.45</v>
      </c>
      <c r="G10" s="1068">
        <v>25835947.43</v>
      </c>
    </row>
    <row r="11" spans="2:7" ht="15.75">
      <c r="B11" s="1069" t="s">
        <v>157</v>
      </c>
      <c r="C11" s="1053" t="s">
        <v>718</v>
      </c>
      <c r="D11" s="1054">
        <v>12878139.8</v>
      </c>
      <c r="E11" s="1055">
        <v>8583343.87</v>
      </c>
      <c r="F11" s="1054">
        <v>24731234.25</v>
      </c>
      <c r="G11" s="1056">
        <v>24496342.14</v>
      </c>
    </row>
    <row r="12" spans="2:7" ht="15.75">
      <c r="B12" s="1070"/>
      <c r="C12" s="1058" t="s">
        <v>719</v>
      </c>
      <c r="D12" s="1059">
        <v>2726494.95</v>
      </c>
      <c r="E12" s="1060"/>
      <c r="F12" s="1059">
        <v>11100321.14</v>
      </c>
      <c r="G12" s="1061"/>
    </row>
    <row r="13" spans="2:7" ht="15.75">
      <c r="B13" s="1062" t="s">
        <v>140</v>
      </c>
      <c r="C13" s="1063" t="s">
        <v>720</v>
      </c>
      <c r="D13" s="1059">
        <v>183398.73</v>
      </c>
      <c r="E13" s="1060">
        <v>174463.11</v>
      </c>
      <c r="F13" s="1059">
        <v>456934.74</v>
      </c>
      <c r="G13" s="1061">
        <v>509919.29</v>
      </c>
    </row>
    <row r="14" spans="2:7" ht="16.5" thickBot="1">
      <c r="B14" s="1064" t="s">
        <v>143</v>
      </c>
      <c r="C14" s="1065" t="s">
        <v>679</v>
      </c>
      <c r="D14" s="1066">
        <v>12694741.07</v>
      </c>
      <c r="E14" s="1067">
        <v>8408880.76</v>
      </c>
      <c r="F14" s="1066">
        <v>24274299.51</v>
      </c>
      <c r="G14" s="1068">
        <v>23986422.85</v>
      </c>
    </row>
    <row r="15" spans="2:7" ht="16.5" thickBot="1">
      <c r="B15" s="1071" t="s">
        <v>721</v>
      </c>
      <c r="C15" s="1072" t="s">
        <v>722</v>
      </c>
      <c r="D15" s="1073">
        <v>1280269.37</v>
      </c>
      <c r="E15" s="1074">
        <v>950683.1</v>
      </c>
      <c r="F15" s="1073">
        <v>2856737.58</v>
      </c>
      <c r="G15" s="1073">
        <v>2551472.15</v>
      </c>
    </row>
    <row r="16" spans="2:7" ht="16.5" thickBot="1">
      <c r="B16" s="1075" t="s">
        <v>682</v>
      </c>
      <c r="C16" s="1072" t="s">
        <v>723</v>
      </c>
      <c r="D16" s="1076">
        <v>174434.6</v>
      </c>
      <c r="E16" s="1077">
        <v>220507.6</v>
      </c>
      <c r="F16" s="1078">
        <v>481766.74</v>
      </c>
      <c r="G16" s="1079">
        <v>530829.17</v>
      </c>
    </row>
    <row r="17" spans="2:7" ht="16.5" thickBot="1">
      <c r="B17" s="1075" t="s">
        <v>687</v>
      </c>
      <c r="C17" s="1080" t="s">
        <v>724</v>
      </c>
      <c r="D17" s="1076">
        <v>219585.8</v>
      </c>
      <c r="E17" s="1077">
        <v>218665.15</v>
      </c>
      <c r="F17" s="1081">
        <v>791663.64</v>
      </c>
      <c r="G17" s="1077">
        <v>777339.63</v>
      </c>
    </row>
    <row r="18" spans="2:7" ht="16.5" thickBot="1">
      <c r="B18" s="1082" t="s">
        <v>692</v>
      </c>
      <c r="C18" s="1083" t="s">
        <v>725</v>
      </c>
      <c r="D18" s="1084">
        <v>886248.97</v>
      </c>
      <c r="E18" s="1085">
        <v>511510.35</v>
      </c>
      <c r="F18" s="1086">
        <v>1583307.2</v>
      </c>
      <c r="G18" s="1085">
        <v>1243303.35</v>
      </c>
    </row>
    <row r="19" spans="2:7" ht="15.75">
      <c r="B19" s="1052" t="s">
        <v>694</v>
      </c>
      <c r="C19" s="1087" t="s">
        <v>683</v>
      </c>
      <c r="D19" s="1088">
        <v>76209.15</v>
      </c>
      <c r="E19" s="1054">
        <v>106438.59</v>
      </c>
      <c r="F19" s="1055">
        <v>210950.08</v>
      </c>
      <c r="G19" s="1054">
        <v>255992.61</v>
      </c>
    </row>
    <row r="20" spans="2:7" ht="15.75">
      <c r="B20" s="1062" t="s">
        <v>140</v>
      </c>
      <c r="C20" s="1089" t="s">
        <v>684</v>
      </c>
      <c r="D20" s="1090"/>
      <c r="E20" s="1059"/>
      <c r="F20" s="1060"/>
      <c r="G20" s="1059"/>
    </row>
    <row r="21" spans="2:7" ht="15.75">
      <c r="B21" s="1062" t="s">
        <v>143</v>
      </c>
      <c r="C21" s="1089" t="s">
        <v>685</v>
      </c>
      <c r="D21" s="1090"/>
      <c r="E21" s="1059"/>
      <c r="F21" s="1060"/>
      <c r="G21" s="1059"/>
    </row>
    <row r="22" spans="2:7" ht="16.5" thickBot="1">
      <c r="B22" s="1091" t="s">
        <v>628</v>
      </c>
      <c r="C22" s="1092" t="s">
        <v>686</v>
      </c>
      <c r="D22" s="1093">
        <v>76209.15</v>
      </c>
      <c r="E22" s="1066">
        <v>106438.59</v>
      </c>
      <c r="F22" s="1067">
        <v>210950.08</v>
      </c>
      <c r="G22" s="1066">
        <v>255992.61</v>
      </c>
    </row>
    <row r="23" spans="2:7" ht="15.75">
      <c r="B23" s="1052" t="s">
        <v>702</v>
      </c>
      <c r="C23" s="1087" t="s">
        <v>688</v>
      </c>
      <c r="D23" s="1088">
        <v>865.58</v>
      </c>
      <c r="E23" s="1054">
        <v>110161.5</v>
      </c>
      <c r="F23" s="1055">
        <v>15088.21</v>
      </c>
      <c r="G23" s="1054">
        <v>130889.54</v>
      </c>
    </row>
    <row r="24" spans="2:7" ht="15.75">
      <c r="B24" s="1062" t="s">
        <v>140</v>
      </c>
      <c r="C24" s="1089" t="s">
        <v>689</v>
      </c>
      <c r="D24" s="1090"/>
      <c r="E24" s="1059"/>
      <c r="F24" s="1060"/>
      <c r="G24" s="1059"/>
    </row>
    <row r="25" spans="2:8" ht="15.75">
      <c r="B25" s="1062" t="s">
        <v>143</v>
      </c>
      <c r="C25" s="1089" t="s">
        <v>690</v>
      </c>
      <c r="D25" s="1090"/>
      <c r="E25" s="1059"/>
      <c r="F25" s="1060"/>
      <c r="G25" s="1059"/>
      <c r="H25" s="981"/>
    </row>
    <row r="26" spans="2:7" ht="16.5" thickBot="1">
      <c r="B26" s="1064" t="s">
        <v>628</v>
      </c>
      <c r="C26" s="1092" t="s">
        <v>691</v>
      </c>
      <c r="D26" s="1093">
        <v>865.58</v>
      </c>
      <c r="E26" s="1066">
        <v>110161.5</v>
      </c>
      <c r="F26" s="1067">
        <v>15088.21</v>
      </c>
      <c r="G26" s="1066">
        <v>130889.54</v>
      </c>
    </row>
    <row r="27" spans="2:7" ht="16.5" thickBot="1">
      <c r="B27" s="1094" t="s">
        <v>140</v>
      </c>
      <c r="C27" s="1095" t="s">
        <v>726</v>
      </c>
      <c r="D27" s="1096">
        <v>961592.54</v>
      </c>
      <c r="E27" s="1097">
        <v>507787.44</v>
      </c>
      <c r="F27" s="1077">
        <v>1779169.07</v>
      </c>
      <c r="G27" s="1098">
        <v>1368406.42</v>
      </c>
    </row>
    <row r="28" spans="2:7" ht="15.75">
      <c r="B28" s="1052" t="s">
        <v>706</v>
      </c>
      <c r="C28" s="1087" t="s">
        <v>695</v>
      </c>
      <c r="D28" s="1088">
        <v>39759.53</v>
      </c>
      <c r="E28" s="1054">
        <v>168562.57</v>
      </c>
      <c r="F28" s="1055">
        <v>131255.98</v>
      </c>
      <c r="G28" s="1054">
        <v>585908.83</v>
      </c>
    </row>
    <row r="29" spans="2:7" ht="15.75">
      <c r="B29" s="1062" t="s">
        <v>140</v>
      </c>
      <c r="C29" s="1089" t="s">
        <v>696</v>
      </c>
      <c r="D29" s="1090"/>
      <c r="E29" s="1059"/>
      <c r="F29" s="1060">
        <v>0</v>
      </c>
      <c r="G29" s="1059">
        <v>63875.48</v>
      </c>
    </row>
    <row r="30" spans="2:7" ht="15.75">
      <c r="B30" s="1062" t="s">
        <v>697</v>
      </c>
      <c r="C30" s="1099" t="s">
        <v>654</v>
      </c>
      <c r="D30" s="1090"/>
      <c r="E30" s="1059"/>
      <c r="F30" s="1060"/>
      <c r="G30" s="1059"/>
    </row>
    <row r="31" spans="2:7" ht="15.75">
      <c r="B31" s="1062" t="s">
        <v>143</v>
      </c>
      <c r="C31" s="1089" t="s">
        <v>699</v>
      </c>
      <c r="D31" s="1090">
        <v>38869.76</v>
      </c>
      <c r="E31" s="1059">
        <v>95926.44</v>
      </c>
      <c r="F31" s="1060">
        <v>131255.98</v>
      </c>
      <c r="G31" s="1059">
        <v>130119.3</v>
      </c>
    </row>
    <row r="32" spans="2:7" ht="15.75">
      <c r="B32" s="1062"/>
      <c r="C32" s="1099" t="s">
        <v>654</v>
      </c>
      <c r="D32" s="1090"/>
      <c r="E32" s="1059"/>
      <c r="F32" s="1060"/>
      <c r="G32" s="1059"/>
    </row>
    <row r="33" spans="2:7" ht="15.75">
      <c r="B33" s="1062" t="s">
        <v>628</v>
      </c>
      <c r="C33" s="1089" t="s">
        <v>700</v>
      </c>
      <c r="D33" s="1090"/>
      <c r="E33" s="1059">
        <v>72636.13</v>
      </c>
      <c r="F33" s="1060">
        <v>0</v>
      </c>
      <c r="G33" s="1059">
        <v>72636.13</v>
      </c>
    </row>
    <row r="34" spans="2:7" ht="15.75">
      <c r="B34" s="1062" t="s">
        <v>150</v>
      </c>
      <c r="C34" s="1089" t="s">
        <v>701</v>
      </c>
      <c r="D34" s="1090"/>
      <c r="E34" s="1059"/>
      <c r="F34" s="1060"/>
      <c r="G34" s="1059">
        <v>318224.96</v>
      </c>
    </row>
    <row r="35" spans="2:7" ht="16.5" thickBot="1">
      <c r="B35" s="1091" t="s">
        <v>155</v>
      </c>
      <c r="C35" s="1092" t="s">
        <v>539</v>
      </c>
      <c r="D35" s="1093">
        <v>889.77</v>
      </c>
      <c r="E35" s="1066"/>
      <c r="F35" s="1067">
        <v>0</v>
      </c>
      <c r="G35" s="1066">
        <v>1052.96</v>
      </c>
    </row>
    <row r="36" spans="2:7" ht="15.75">
      <c r="B36" s="1052" t="s">
        <v>710</v>
      </c>
      <c r="C36" s="1087" t="s">
        <v>703</v>
      </c>
      <c r="D36" s="1088">
        <v>87380.26</v>
      </c>
      <c r="E36" s="1054">
        <v>38731.36</v>
      </c>
      <c r="F36" s="1055">
        <v>384728.1</v>
      </c>
      <c r="G36" s="1054">
        <v>21483.83</v>
      </c>
    </row>
    <row r="37" spans="2:7" ht="15.75">
      <c r="B37" s="1062" t="s">
        <v>140</v>
      </c>
      <c r="C37" s="1089" t="s">
        <v>699</v>
      </c>
      <c r="D37" s="1090">
        <v>913.96</v>
      </c>
      <c r="E37" s="1059">
        <v>1013.43</v>
      </c>
      <c r="F37" s="1060">
        <v>1050.3</v>
      </c>
      <c r="G37" s="1059">
        <v>21483.83</v>
      </c>
    </row>
    <row r="38" spans="2:7" ht="15.75">
      <c r="B38" s="1070"/>
      <c r="C38" s="1099" t="s">
        <v>654</v>
      </c>
      <c r="D38" s="1090"/>
      <c r="E38" s="1059"/>
      <c r="F38" s="1060"/>
      <c r="G38" s="1059"/>
    </row>
    <row r="39" spans="2:7" ht="15.75">
      <c r="B39" s="1062" t="s">
        <v>143</v>
      </c>
      <c r="C39" s="1089" t="s">
        <v>704</v>
      </c>
      <c r="D39" s="1090"/>
      <c r="E39" s="1059"/>
      <c r="F39" s="1060"/>
      <c r="G39" s="1059"/>
    </row>
    <row r="40" spans="2:7" ht="15.75">
      <c r="B40" s="1062" t="s">
        <v>628</v>
      </c>
      <c r="C40" s="1089" t="s">
        <v>701</v>
      </c>
      <c r="D40" s="1090">
        <v>86466.3</v>
      </c>
      <c r="E40" s="1059"/>
      <c r="F40" s="1060">
        <v>374687.3</v>
      </c>
      <c r="G40" s="1059"/>
    </row>
    <row r="41" spans="2:7" ht="16.5" thickBot="1">
      <c r="B41" s="1064" t="s">
        <v>150</v>
      </c>
      <c r="C41" s="1092" t="s">
        <v>539</v>
      </c>
      <c r="D41" s="1093"/>
      <c r="E41" s="1066">
        <v>37717.93</v>
      </c>
      <c r="F41" s="1067">
        <v>8990.5</v>
      </c>
      <c r="G41" s="1066"/>
    </row>
    <row r="42" spans="2:7" ht="16.5" thickBot="1">
      <c r="B42" s="1094" t="s">
        <v>712</v>
      </c>
      <c r="C42" s="1095" t="s">
        <v>727</v>
      </c>
      <c r="D42" s="1076">
        <v>913971.81</v>
      </c>
      <c r="E42" s="1077">
        <v>637618.65</v>
      </c>
      <c r="F42" s="1077">
        <v>1525696.95</v>
      </c>
      <c r="G42" s="1098">
        <v>1932831.42</v>
      </c>
    </row>
    <row r="43" spans="2:7" ht="15.75">
      <c r="B43" s="1052" t="s">
        <v>713</v>
      </c>
      <c r="C43" s="1087" t="s">
        <v>728</v>
      </c>
      <c r="D43" s="1088">
        <v>0</v>
      </c>
      <c r="E43" s="1054">
        <v>0</v>
      </c>
      <c r="F43" s="1055">
        <v>0</v>
      </c>
      <c r="G43" s="1054">
        <v>0</v>
      </c>
    </row>
    <row r="44" spans="2:7" ht="15.75">
      <c r="B44" s="1062" t="s">
        <v>140</v>
      </c>
      <c r="C44" s="1089" t="s">
        <v>708</v>
      </c>
      <c r="D44" s="1090"/>
      <c r="E44" s="1059"/>
      <c r="F44" s="1060"/>
      <c r="G44" s="1059"/>
    </row>
    <row r="45" spans="2:7" ht="16.5" thickBot="1">
      <c r="B45" s="1064" t="s">
        <v>143</v>
      </c>
      <c r="C45" s="1092" t="s">
        <v>709</v>
      </c>
      <c r="D45" s="1093"/>
      <c r="E45" s="1066"/>
      <c r="F45" s="1067"/>
      <c r="G45" s="1066"/>
    </row>
    <row r="46" spans="2:7" ht="16.5" thickBot="1">
      <c r="B46" s="1100" t="s">
        <v>715</v>
      </c>
      <c r="C46" s="1095" t="s">
        <v>729</v>
      </c>
      <c r="D46" s="1077">
        <v>913971.81</v>
      </c>
      <c r="E46" s="1081">
        <v>637618.65</v>
      </c>
      <c r="F46" s="1077">
        <v>1525696.95</v>
      </c>
      <c r="G46" s="1098">
        <v>1932831.42</v>
      </c>
    </row>
    <row r="47" spans="2:7" ht="16.5" thickBot="1">
      <c r="B47" s="1075" t="s">
        <v>730</v>
      </c>
      <c r="C47" s="1095" t="s">
        <v>579</v>
      </c>
      <c r="D47" s="1077">
        <v>141399</v>
      </c>
      <c r="E47" s="1081">
        <v>64458</v>
      </c>
      <c r="F47" s="1077">
        <v>424197</v>
      </c>
      <c r="G47" s="1098">
        <v>193374</v>
      </c>
    </row>
    <row r="48" spans="2:7" ht="16.5" thickBot="1">
      <c r="B48" s="1075" t="s">
        <v>731</v>
      </c>
      <c r="C48" s="1095" t="s">
        <v>714</v>
      </c>
      <c r="D48" s="1077"/>
      <c r="E48" s="1081"/>
      <c r="F48" s="1077"/>
      <c r="G48" s="1098"/>
    </row>
    <row r="49" spans="2:7" ht="16.5" thickBot="1">
      <c r="B49" s="1075" t="s">
        <v>732</v>
      </c>
      <c r="C49" s="1095" t="s">
        <v>733</v>
      </c>
      <c r="D49" s="1085">
        <v>772572.81</v>
      </c>
      <c r="E49" s="1086">
        <v>573160.65</v>
      </c>
      <c r="F49" s="1085">
        <v>1101499.95</v>
      </c>
      <c r="G49" s="1101">
        <v>1739457.42</v>
      </c>
    </row>
    <row r="50" spans="2:7" ht="15">
      <c r="B50" s="1102"/>
      <c r="C50" s="1102"/>
      <c r="D50" s="1102"/>
      <c r="E50" s="1102"/>
      <c r="F50" s="1102"/>
      <c r="G50" s="1102"/>
    </row>
    <row r="51" spans="2:7" ht="15.75">
      <c r="B51" s="988"/>
      <c r="C51" s="988"/>
      <c r="D51" s="988"/>
      <c r="E51" s="988"/>
      <c r="F51" s="988"/>
      <c r="G51" s="988"/>
    </row>
    <row r="52" spans="2:7" ht="15.75">
      <c r="B52" s="988"/>
      <c r="C52" s="988"/>
      <c r="D52" s="988"/>
      <c r="E52" s="988"/>
      <c r="F52" s="988"/>
      <c r="G52" s="988"/>
    </row>
    <row r="53" spans="2:7" ht="15.75">
      <c r="B53" s="1103"/>
      <c r="C53" s="1103"/>
      <c r="D53" s="1103"/>
      <c r="E53" s="1103"/>
      <c r="F53" s="988"/>
      <c r="G53" s="988"/>
    </row>
    <row r="54" spans="2:7" ht="15.75">
      <c r="B54" s="1103"/>
      <c r="C54" s="1103"/>
      <c r="D54" s="1103"/>
      <c r="E54" s="1103"/>
      <c r="F54" s="988"/>
      <c r="G54" s="988"/>
    </row>
    <row r="55" spans="2:7" ht="15.75">
      <c r="B55" s="988"/>
      <c r="C55" s="988"/>
      <c r="D55" s="988"/>
      <c r="E55" s="988"/>
      <c r="F55" s="988"/>
      <c r="G55" s="988"/>
    </row>
    <row r="56" spans="2:7" ht="15.75">
      <c r="B56" s="988"/>
      <c r="C56" s="988"/>
      <c r="D56" s="988"/>
      <c r="E56" s="988"/>
      <c r="F56" s="988"/>
      <c r="G56" s="988"/>
    </row>
    <row r="57" spans="2:7" ht="15.75">
      <c r="B57" s="988"/>
      <c r="C57" s="988"/>
      <c r="D57" s="988"/>
      <c r="E57" s="988"/>
      <c r="F57" s="988"/>
      <c r="G57" s="988"/>
    </row>
    <row r="58" spans="2:7" ht="15.75">
      <c r="B58" s="988"/>
      <c r="C58" s="988"/>
      <c r="D58" s="988"/>
      <c r="E58" s="988"/>
      <c r="F58" s="988"/>
      <c r="G58" s="988"/>
    </row>
    <row r="59" spans="2:7" ht="15.75">
      <c r="B59" s="988"/>
      <c r="C59" s="988"/>
      <c r="D59" s="988"/>
      <c r="E59" s="988"/>
      <c r="F59" s="988"/>
      <c r="G59" s="988"/>
    </row>
    <row r="60" spans="2:7" ht="15.75">
      <c r="B60" s="988"/>
      <c r="C60" s="988"/>
      <c r="D60" s="988"/>
      <c r="E60" s="988"/>
      <c r="F60" s="988"/>
      <c r="G60" s="988"/>
    </row>
    <row r="61" spans="2:7" ht="15.75">
      <c r="B61" s="988"/>
      <c r="C61" s="988"/>
      <c r="D61" s="988"/>
      <c r="E61" s="988"/>
      <c r="F61" s="988"/>
      <c r="G61" s="988"/>
    </row>
    <row r="62" spans="2:7" ht="15.75">
      <c r="B62" s="988"/>
      <c r="C62" s="988"/>
      <c r="D62" s="988"/>
      <c r="E62" s="988"/>
      <c r="F62" s="988"/>
      <c r="G62" s="988"/>
    </row>
    <row r="63" spans="2:7" ht="15.75">
      <c r="B63" s="988"/>
      <c r="C63" s="988"/>
      <c r="D63" s="988"/>
      <c r="E63" s="988"/>
      <c r="F63" s="988"/>
      <c r="G63" s="988"/>
    </row>
    <row r="64" spans="2:7" ht="15.75">
      <c r="B64" s="988"/>
      <c r="C64" s="988"/>
      <c r="D64" s="988"/>
      <c r="E64" s="988"/>
      <c r="F64" s="988"/>
      <c r="G64" s="988"/>
    </row>
    <row r="65" spans="2:7" ht="15.75">
      <c r="B65" s="988"/>
      <c r="C65" s="988"/>
      <c r="D65" s="988"/>
      <c r="E65" s="988"/>
      <c r="F65" s="988"/>
      <c r="G65" s="988"/>
    </row>
    <row r="66" spans="2:7" ht="15.75">
      <c r="B66" s="988"/>
      <c r="C66" s="988"/>
      <c r="D66" s="988"/>
      <c r="E66" s="988"/>
      <c r="F66" s="988"/>
      <c r="G66" s="988"/>
    </row>
    <row r="67" spans="2:7" ht="15.75">
      <c r="B67" s="988"/>
      <c r="C67" s="988"/>
      <c r="D67" s="988"/>
      <c r="E67" s="988"/>
      <c r="F67" s="988"/>
      <c r="G67" s="988"/>
    </row>
    <row r="68" spans="2:7" ht="15.75">
      <c r="B68" s="988"/>
      <c r="C68" s="988"/>
      <c r="D68" s="988"/>
      <c r="E68" s="988"/>
      <c r="F68" s="988"/>
      <c r="G68" s="988"/>
    </row>
    <row r="69" spans="2:7" ht="15.75">
      <c r="B69" s="988"/>
      <c r="C69" s="988"/>
      <c r="D69" s="988"/>
      <c r="E69" s="988"/>
      <c r="F69" s="988"/>
      <c r="G69" s="988"/>
    </row>
    <row r="70" spans="2:7" ht="15.75">
      <c r="B70" s="988"/>
      <c r="C70" s="988"/>
      <c r="D70" s="988"/>
      <c r="E70" s="988"/>
      <c r="F70" s="988"/>
      <c r="G70" s="988"/>
    </row>
    <row r="71" spans="2:7" ht="15.75">
      <c r="B71" s="988"/>
      <c r="C71" s="988"/>
      <c r="D71" s="988"/>
      <c r="E71" s="988"/>
      <c r="F71" s="988"/>
      <c r="G71" s="988"/>
    </row>
    <row r="72" spans="2:7" ht="15.75">
      <c r="B72" s="988"/>
      <c r="C72" s="988"/>
      <c r="D72" s="988"/>
      <c r="E72" s="988"/>
      <c r="F72" s="988"/>
      <c r="G72" s="988"/>
    </row>
    <row r="73" spans="2:7" ht="15.75">
      <c r="B73" s="988"/>
      <c r="C73" s="988"/>
      <c r="D73" s="988"/>
      <c r="E73" s="988"/>
      <c r="F73" s="988"/>
      <c r="G73" s="988"/>
    </row>
    <row r="74" spans="2:7" ht="15.75">
      <c r="B74" s="988"/>
      <c r="C74" s="988"/>
      <c r="D74" s="988"/>
      <c r="E74" s="988"/>
      <c r="F74" s="988"/>
      <c r="G74" s="988"/>
    </row>
    <row r="75" spans="2:7" ht="15.75">
      <c r="B75" s="988"/>
      <c r="C75" s="988"/>
      <c r="D75" s="988"/>
      <c r="E75" s="988"/>
      <c r="F75" s="988"/>
      <c r="G75" s="988"/>
    </row>
    <row r="76" spans="2:7" ht="15.75">
      <c r="B76" s="988"/>
      <c r="C76" s="988"/>
      <c r="D76" s="988"/>
      <c r="E76" s="988"/>
      <c r="F76" s="988"/>
      <c r="G76" s="988"/>
    </row>
    <row r="77" spans="2:7" ht="15.75">
      <c r="B77" s="988"/>
      <c r="C77" s="988"/>
      <c r="D77" s="988"/>
      <c r="E77" s="988"/>
      <c r="F77" s="988"/>
      <c r="G77" s="988"/>
    </row>
    <row r="78" spans="2:7" ht="15.75">
      <c r="B78" s="988"/>
      <c r="C78" s="988"/>
      <c r="D78" s="988"/>
      <c r="E78" s="988"/>
      <c r="F78" s="988"/>
      <c r="G78" s="988"/>
    </row>
    <row r="79" spans="2:7" ht="15.75">
      <c r="B79" s="988"/>
      <c r="C79" s="988"/>
      <c r="D79" s="988"/>
      <c r="E79" s="988"/>
      <c r="F79" s="988"/>
      <c r="G79" s="988"/>
    </row>
    <row r="80" spans="2:7" ht="15.75">
      <c r="B80" s="988"/>
      <c r="C80" s="988"/>
      <c r="D80" s="988"/>
      <c r="E80" s="988"/>
      <c r="F80" s="988"/>
      <c r="G80" s="988"/>
    </row>
    <row r="81" spans="2:7" ht="15.75">
      <c r="B81" s="988"/>
      <c r="C81" s="988"/>
      <c r="D81" s="988"/>
      <c r="E81" s="988"/>
      <c r="F81" s="988"/>
      <c r="G81" s="988"/>
    </row>
    <row r="82" spans="2:7" ht="15.75">
      <c r="B82" s="988"/>
      <c r="C82" s="988"/>
      <c r="D82" s="988"/>
      <c r="E82" s="988"/>
      <c r="F82" s="988"/>
      <c r="G82" s="988"/>
    </row>
    <row r="83" spans="2:7" ht="15.75">
      <c r="B83" s="988"/>
      <c r="C83" s="988"/>
      <c r="D83" s="988"/>
      <c r="E83" s="988"/>
      <c r="F83" s="988"/>
      <c r="G83" s="988"/>
    </row>
    <row r="84" spans="2:7" ht="15.75">
      <c r="B84" s="988"/>
      <c r="C84" s="988"/>
      <c r="D84" s="988"/>
      <c r="E84" s="988"/>
      <c r="F84" s="988"/>
      <c r="G84" s="988"/>
    </row>
    <row r="85" spans="2:7" ht="15.75">
      <c r="B85" s="988"/>
      <c r="C85" s="988"/>
      <c r="D85" s="988"/>
      <c r="E85" s="988"/>
      <c r="F85" s="988"/>
      <c r="G85" s="988"/>
    </row>
    <row r="86" spans="2:7" ht="15.75">
      <c r="B86" s="988"/>
      <c r="C86" s="988"/>
      <c r="D86" s="988"/>
      <c r="E86" s="988"/>
      <c r="F86" s="988"/>
      <c r="G86" s="988"/>
    </row>
    <row r="87" spans="2:7" ht="15.75">
      <c r="B87" s="988"/>
      <c r="C87" s="988"/>
      <c r="D87" s="988"/>
      <c r="E87" s="988"/>
      <c r="F87" s="988"/>
      <c r="G87" s="988"/>
    </row>
    <row r="88" spans="2:7" ht="15.75">
      <c r="B88" s="988"/>
      <c r="C88" s="988"/>
      <c r="D88" s="988"/>
      <c r="E88" s="988"/>
      <c r="F88" s="988"/>
      <c r="G88" s="988"/>
    </row>
    <row r="89" spans="2:7" ht="15.75">
      <c r="B89" s="988"/>
      <c r="C89" s="988"/>
      <c r="D89" s="988"/>
      <c r="E89" s="988"/>
      <c r="F89" s="988"/>
      <c r="G89" s="988"/>
    </row>
    <row r="90" spans="2:7" ht="15.75">
      <c r="B90" s="988"/>
      <c r="C90" s="988"/>
      <c r="D90" s="988"/>
      <c r="E90" s="988"/>
      <c r="F90" s="988"/>
      <c r="G90" s="988"/>
    </row>
    <row r="91" spans="2:7" ht="15.75">
      <c r="B91" s="988"/>
      <c r="C91" s="988"/>
      <c r="D91" s="988"/>
      <c r="E91" s="988"/>
      <c r="F91" s="988"/>
      <c r="G91" s="988"/>
    </row>
    <row r="92" spans="2:7" ht="15.75">
      <c r="B92" s="988"/>
      <c r="C92" s="988"/>
      <c r="D92" s="988"/>
      <c r="E92" s="988"/>
      <c r="F92" s="988"/>
      <c r="G92" s="988"/>
    </row>
    <row r="93" spans="2:7" ht="15.75">
      <c r="B93" s="988"/>
      <c r="C93" s="988"/>
      <c r="D93" s="988"/>
      <c r="E93" s="988"/>
      <c r="F93" s="988"/>
      <c r="G93" s="988"/>
    </row>
    <row r="94" spans="2:7" ht="15.75">
      <c r="B94" s="988"/>
      <c r="C94" s="988"/>
      <c r="D94" s="988"/>
      <c r="E94" s="988"/>
      <c r="F94" s="988"/>
      <c r="G94" s="988"/>
    </row>
    <row r="95" spans="2:7" ht="15.75">
      <c r="B95" s="988"/>
      <c r="C95" s="988"/>
      <c r="D95" s="988"/>
      <c r="E95" s="988"/>
      <c r="F95" s="988"/>
      <c r="G95" s="988"/>
    </row>
    <row r="96" spans="2:7" ht="15.75">
      <c r="B96" s="988"/>
      <c r="C96" s="988"/>
      <c r="D96" s="988"/>
      <c r="E96" s="988"/>
      <c r="F96" s="988"/>
      <c r="G96" s="988"/>
    </row>
    <row r="97" spans="2:7" ht="15.75">
      <c r="B97" s="988"/>
      <c r="C97" s="988"/>
      <c r="D97" s="988"/>
      <c r="E97" s="988"/>
      <c r="F97" s="988"/>
      <c r="G97" s="988"/>
    </row>
    <row r="98" spans="2:7" ht="15.75">
      <c r="B98" s="988"/>
      <c r="C98" s="988"/>
      <c r="D98" s="988"/>
      <c r="E98" s="988"/>
      <c r="F98" s="988"/>
      <c r="G98" s="988"/>
    </row>
    <row r="99" spans="2:7" ht="15.75">
      <c r="B99" s="988"/>
      <c r="C99" s="988"/>
      <c r="D99" s="988"/>
      <c r="E99" s="988"/>
      <c r="F99" s="988"/>
      <c r="G99" s="988"/>
    </row>
    <row r="100" spans="2:7" ht="15.75">
      <c r="B100" s="988"/>
      <c r="C100" s="988"/>
      <c r="D100" s="988"/>
      <c r="E100" s="988"/>
      <c r="F100" s="988"/>
      <c r="G100" s="988"/>
    </row>
    <row r="101" spans="2:7" ht="15.75">
      <c r="B101" s="988"/>
      <c r="C101" s="988"/>
      <c r="D101" s="988"/>
      <c r="E101" s="988"/>
      <c r="F101" s="988"/>
      <c r="G101" s="988"/>
    </row>
    <row r="102" spans="2:7" ht="15.75">
      <c r="B102" s="988"/>
      <c r="C102" s="988"/>
      <c r="D102" s="988"/>
      <c r="E102" s="988"/>
      <c r="F102" s="988"/>
      <c r="G102" s="988"/>
    </row>
    <row r="103" spans="2:7" ht="15.75">
      <c r="B103" s="988"/>
      <c r="C103" s="988"/>
      <c r="D103" s="988"/>
      <c r="E103" s="988"/>
      <c r="F103" s="988"/>
      <c r="G103" s="988"/>
    </row>
    <row r="104" spans="2:7" ht="15.75">
      <c r="B104" s="988"/>
      <c r="C104" s="988"/>
      <c r="D104" s="988"/>
      <c r="E104" s="988"/>
      <c r="F104" s="988"/>
      <c r="G104" s="988"/>
    </row>
    <row r="105" spans="2:7" ht="15.75">
      <c r="B105" s="988"/>
      <c r="C105" s="988"/>
      <c r="D105" s="988"/>
      <c r="E105" s="988"/>
      <c r="F105" s="988"/>
      <c r="G105" s="988"/>
    </row>
    <row r="106" spans="2:7" ht="15.75">
      <c r="B106" s="988"/>
      <c r="C106" s="988"/>
      <c r="D106" s="988"/>
      <c r="E106" s="988"/>
      <c r="F106" s="988"/>
      <c r="G106" s="988"/>
    </row>
    <row r="107" spans="2:7" ht="15.75">
      <c r="B107" s="988"/>
      <c r="C107" s="988"/>
      <c r="D107" s="988"/>
      <c r="E107" s="988"/>
      <c r="F107" s="988"/>
      <c r="G107" s="988"/>
    </row>
    <row r="108" spans="2:7" ht="15.75">
      <c r="B108" s="988"/>
      <c r="C108" s="988"/>
      <c r="D108" s="988"/>
      <c r="E108" s="988"/>
      <c r="F108" s="988"/>
      <c r="G108" s="988"/>
    </row>
    <row r="109" spans="2:7" ht="15.75">
      <c r="B109" s="988"/>
      <c r="C109" s="988"/>
      <c r="D109" s="988"/>
      <c r="E109" s="988"/>
      <c r="F109" s="988"/>
      <c r="G109" s="988"/>
    </row>
    <row r="110" spans="2:7" ht="15.75">
      <c r="B110" s="988"/>
      <c r="C110" s="988"/>
      <c r="D110" s="988"/>
      <c r="E110" s="988"/>
      <c r="F110" s="988"/>
      <c r="G110" s="988"/>
    </row>
    <row r="111" spans="2:7" ht="15.75">
      <c r="B111" s="988"/>
      <c r="C111" s="988"/>
      <c r="D111" s="988"/>
      <c r="E111" s="988"/>
      <c r="F111" s="988"/>
      <c r="G111" s="988"/>
    </row>
    <row r="112" spans="2:7" ht="15.75">
      <c r="B112" s="988"/>
      <c r="C112" s="988"/>
      <c r="D112" s="988"/>
      <c r="E112" s="988"/>
      <c r="F112" s="988"/>
      <c r="G112" s="988"/>
    </row>
    <row r="113" spans="2:7" ht="15.75">
      <c r="B113" s="988"/>
      <c r="C113" s="988"/>
      <c r="D113" s="988"/>
      <c r="E113" s="988"/>
      <c r="F113" s="988"/>
      <c r="G113" s="988"/>
    </row>
    <row r="114" spans="2:7" ht="15.75">
      <c r="B114" s="988"/>
      <c r="C114" s="988"/>
      <c r="D114" s="988"/>
      <c r="E114" s="988"/>
      <c r="F114" s="988"/>
      <c r="G114" s="988"/>
    </row>
    <row r="115" spans="2:7" ht="15.75">
      <c r="B115" s="988"/>
      <c r="C115" s="988"/>
      <c r="D115" s="988"/>
      <c r="E115" s="988"/>
      <c r="F115" s="988"/>
      <c r="G115" s="988"/>
    </row>
    <row r="116" spans="2:7" ht="15.75">
      <c r="B116" s="988"/>
      <c r="C116" s="988"/>
      <c r="D116" s="988"/>
      <c r="E116" s="988"/>
      <c r="F116" s="988"/>
      <c r="G116" s="988"/>
    </row>
    <row r="117" spans="2:7" ht="15.75">
      <c r="B117" s="988"/>
      <c r="C117" s="988"/>
      <c r="D117" s="988"/>
      <c r="E117" s="988"/>
      <c r="F117" s="988"/>
      <c r="G117" s="988"/>
    </row>
    <row r="118" spans="2:7" ht="15.75">
      <c r="B118" s="988"/>
      <c r="C118" s="988"/>
      <c r="D118" s="988"/>
      <c r="E118" s="988"/>
      <c r="F118" s="988"/>
      <c r="G118" s="988"/>
    </row>
    <row r="119" spans="2:7" ht="15.75">
      <c r="B119" s="988"/>
      <c r="C119" s="988"/>
      <c r="D119" s="988"/>
      <c r="E119" s="988"/>
      <c r="F119" s="988"/>
      <c r="G119" s="988"/>
    </row>
    <row r="120" spans="2:7" ht="15.75">
      <c r="B120" s="988"/>
      <c r="C120" s="988"/>
      <c r="D120" s="988"/>
      <c r="E120" s="988"/>
      <c r="F120" s="988"/>
      <c r="G120" s="988"/>
    </row>
    <row r="121" spans="2:7" ht="15.75">
      <c r="B121" s="988"/>
      <c r="C121" s="988"/>
      <c r="D121" s="988"/>
      <c r="E121" s="988"/>
      <c r="F121" s="988"/>
      <c r="G121" s="988"/>
    </row>
    <row r="122" spans="2:7" ht="15.75">
      <c r="B122" s="988"/>
      <c r="C122" s="988"/>
      <c r="D122" s="988"/>
      <c r="E122" s="988"/>
      <c r="F122" s="988"/>
      <c r="G122" s="988"/>
    </row>
    <row r="123" spans="2:7" ht="15.75">
      <c r="B123" s="988"/>
      <c r="C123" s="988"/>
      <c r="D123" s="988"/>
      <c r="E123" s="988"/>
      <c r="F123" s="988"/>
      <c r="G123" s="988"/>
    </row>
    <row r="124" spans="2:7" ht="15.75">
      <c r="B124" s="988"/>
      <c r="C124" s="988"/>
      <c r="D124" s="988"/>
      <c r="E124" s="988"/>
      <c r="F124" s="988"/>
      <c r="G124" s="988"/>
    </row>
    <row r="125" spans="2:7" ht="15.75">
      <c r="B125" s="988"/>
      <c r="C125" s="988"/>
      <c r="D125" s="988"/>
      <c r="E125" s="988"/>
      <c r="F125" s="988"/>
      <c r="G125" s="988"/>
    </row>
    <row r="126" spans="2:7" ht="15.75">
      <c r="B126" s="988"/>
      <c r="C126" s="988"/>
      <c r="D126" s="988"/>
      <c r="E126" s="988"/>
      <c r="F126" s="988"/>
      <c r="G126" s="988"/>
    </row>
    <row r="127" spans="2:7" ht="15.75">
      <c r="B127" s="988"/>
      <c r="C127" s="988"/>
      <c r="D127" s="988"/>
      <c r="E127" s="988"/>
      <c r="F127" s="988"/>
      <c r="G127" s="988"/>
    </row>
    <row r="128" spans="2:7" ht="15.75">
      <c r="B128" s="988"/>
      <c r="C128" s="988"/>
      <c r="D128" s="988"/>
      <c r="E128" s="988"/>
      <c r="F128" s="988"/>
      <c r="G128" s="988"/>
    </row>
    <row r="129" spans="2:7" ht="15.75">
      <c r="B129" s="988"/>
      <c r="C129" s="988"/>
      <c r="D129" s="988"/>
      <c r="E129" s="988"/>
      <c r="F129" s="988"/>
      <c r="G129" s="988"/>
    </row>
    <row r="130" spans="2:7" ht="15.75">
      <c r="B130" s="988"/>
      <c r="C130" s="988"/>
      <c r="D130" s="988"/>
      <c r="E130" s="988"/>
      <c r="F130" s="988"/>
      <c r="G130" s="988"/>
    </row>
    <row r="131" spans="2:7" ht="15.75">
      <c r="B131" s="988"/>
      <c r="C131" s="988"/>
      <c r="D131" s="988"/>
      <c r="E131" s="988"/>
      <c r="F131" s="988"/>
      <c r="G131" s="988"/>
    </row>
    <row r="132" spans="2:7" ht="15.75">
      <c r="B132" s="988"/>
      <c r="C132" s="988"/>
      <c r="D132" s="988"/>
      <c r="E132" s="988"/>
      <c r="F132" s="988"/>
      <c r="G132" s="988"/>
    </row>
    <row r="133" spans="2:7" ht="15.75">
      <c r="B133" s="988"/>
      <c r="C133" s="988"/>
      <c r="D133" s="988"/>
      <c r="E133" s="988"/>
      <c r="F133" s="988"/>
      <c r="G133" s="988"/>
    </row>
    <row r="134" spans="2:7" ht="15.75">
      <c r="B134" s="988"/>
      <c r="C134" s="988"/>
      <c r="D134" s="988"/>
      <c r="E134" s="988"/>
      <c r="F134" s="988"/>
      <c r="G134" s="988"/>
    </row>
    <row r="135" spans="2:7" ht="15.75">
      <c r="B135" s="988"/>
      <c r="C135" s="988"/>
      <c r="D135" s="988"/>
      <c r="E135" s="988"/>
      <c r="F135" s="988"/>
      <c r="G135" s="988"/>
    </row>
    <row r="136" spans="2:7" ht="15.75">
      <c r="B136" s="988"/>
      <c r="C136" s="988"/>
      <c r="D136" s="988"/>
      <c r="E136" s="988"/>
      <c r="F136" s="988"/>
      <c r="G136" s="988"/>
    </row>
    <row r="137" spans="2:7" ht="15.75">
      <c r="B137" s="988"/>
      <c r="C137" s="988"/>
      <c r="D137" s="988"/>
      <c r="E137" s="988"/>
      <c r="F137" s="988"/>
      <c r="G137" s="988"/>
    </row>
    <row r="138" spans="2:7" ht="15.75">
      <c r="B138" s="988"/>
      <c r="C138" s="988"/>
      <c r="D138" s="988"/>
      <c r="E138" s="988"/>
      <c r="F138" s="988"/>
      <c r="G138" s="988"/>
    </row>
    <row r="139" spans="2:7" ht="15.75">
      <c r="B139" s="988"/>
      <c r="C139" s="988"/>
      <c r="D139" s="988"/>
      <c r="E139" s="988"/>
      <c r="F139" s="988"/>
      <c r="G139" s="988"/>
    </row>
    <row r="140" spans="2:7" ht="15.75">
      <c r="B140" s="988"/>
      <c r="C140" s="988"/>
      <c r="D140" s="988"/>
      <c r="E140" s="988"/>
      <c r="F140" s="988"/>
      <c r="G140" s="988"/>
    </row>
    <row r="141" spans="2:7" ht="15.75">
      <c r="B141" s="988"/>
      <c r="C141" s="988"/>
      <c r="D141" s="988"/>
      <c r="E141" s="988"/>
      <c r="F141" s="988"/>
      <c r="G141" s="988"/>
    </row>
    <row r="142" spans="2:7" ht="15.75">
      <c r="B142" s="988"/>
      <c r="C142" s="988"/>
      <c r="D142" s="988"/>
      <c r="E142" s="988"/>
      <c r="F142" s="988"/>
      <c r="G142" s="988"/>
    </row>
    <row r="143" spans="2:7" ht="15.75">
      <c r="B143" s="988"/>
      <c r="C143" s="988"/>
      <c r="D143" s="988"/>
      <c r="E143" s="988"/>
      <c r="F143" s="988"/>
      <c r="G143" s="988"/>
    </row>
    <row r="144" spans="2:7" ht="15.75">
      <c r="B144" s="988"/>
      <c r="C144" s="988"/>
      <c r="D144" s="988"/>
      <c r="E144" s="988"/>
      <c r="F144" s="988"/>
      <c r="G144" s="988"/>
    </row>
    <row r="145" spans="2:7" ht="15.75">
      <c r="B145" s="988"/>
      <c r="C145" s="988"/>
      <c r="D145" s="988"/>
      <c r="E145" s="988"/>
      <c r="F145" s="988"/>
      <c r="G145" s="988"/>
    </row>
    <row r="146" spans="2:7" ht="15.75">
      <c r="B146" s="988"/>
      <c r="C146" s="988"/>
      <c r="D146" s="988"/>
      <c r="E146" s="988"/>
      <c r="F146" s="988"/>
      <c r="G146" s="988"/>
    </row>
    <row r="147" spans="2:7" ht="15.75">
      <c r="B147" s="988"/>
      <c r="C147" s="988"/>
      <c r="D147" s="988"/>
      <c r="E147" s="988"/>
      <c r="F147" s="988"/>
      <c r="G147" s="988"/>
    </row>
    <row r="148" spans="2:7" ht="15.75">
      <c r="B148" s="988"/>
      <c r="C148" s="988"/>
      <c r="D148" s="988"/>
      <c r="E148" s="988"/>
      <c r="F148" s="988"/>
      <c r="G148" s="988"/>
    </row>
    <row r="149" spans="2:7" ht="15.75">
      <c r="B149" s="988"/>
      <c r="C149" s="988"/>
      <c r="D149" s="988"/>
      <c r="E149" s="988"/>
      <c r="F149" s="988"/>
      <c r="G149" s="988"/>
    </row>
    <row r="150" spans="2:7" ht="15.75">
      <c r="B150" s="988"/>
      <c r="C150" s="988"/>
      <c r="D150" s="988"/>
      <c r="E150" s="988"/>
      <c r="F150" s="988"/>
      <c r="G150" s="988"/>
    </row>
    <row r="151" spans="2:7" ht="15.75">
      <c r="B151" s="988"/>
      <c r="C151" s="988"/>
      <c r="D151" s="988"/>
      <c r="E151" s="988"/>
      <c r="F151" s="988"/>
      <c r="G151" s="988"/>
    </row>
    <row r="152" spans="2:7" ht="15.75">
      <c r="B152" s="988"/>
      <c r="C152" s="988"/>
      <c r="D152" s="988"/>
      <c r="E152" s="988"/>
      <c r="F152" s="988"/>
      <c r="G152" s="988"/>
    </row>
    <row r="153" spans="2:7" ht="15.75">
      <c r="B153" s="988"/>
      <c r="C153" s="988"/>
      <c r="D153" s="988"/>
      <c r="E153" s="988"/>
      <c r="F153" s="988"/>
      <c r="G153" s="988"/>
    </row>
    <row r="154" spans="2:7" ht="15.75">
      <c r="B154" s="988"/>
      <c r="C154" s="988"/>
      <c r="D154" s="988"/>
      <c r="E154" s="988"/>
      <c r="F154" s="988"/>
      <c r="G154" s="988"/>
    </row>
    <row r="155" spans="2:7" ht="15.75">
      <c r="B155" s="988"/>
      <c r="C155" s="988"/>
      <c r="D155" s="988"/>
      <c r="E155" s="988"/>
      <c r="F155" s="988"/>
      <c r="G155" s="988"/>
    </row>
    <row r="156" spans="2:7" ht="15.75">
      <c r="B156" s="988"/>
      <c r="C156" s="988"/>
      <c r="D156" s="988"/>
      <c r="E156" s="988"/>
      <c r="F156" s="988"/>
      <c r="G156" s="988"/>
    </row>
    <row r="157" spans="2:7" ht="15.75">
      <c r="B157" s="988"/>
      <c r="C157" s="988"/>
      <c r="D157" s="988"/>
      <c r="E157" s="988"/>
      <c r="F157" s="988"/>
      <c r="G157" s="988"/>
    </row>
    <row r="158" spans="2:7" ht="15.75">
      <c r="B158" s="988"/>
      <c r="C158" s="988"/>
      <c r="D158" s="988"/>
      <c r="E158" s="988"/>
      <c r="F158" s="988"/>
      <c r="G158" s="988"/>
    </row>
    <row r="159" spans="2:7" ht="15.75">
      <c r="B159" s="988"/>
      <c r="C159" s="988"/>
      <c r="D159" s="988"/>
      <c r="E159" s="988"/>
      <c r="F159" s="988"/>
      <c r="G159" s="988"/>
    </row>
    <row r="160" spans="2:7" ht="15.75">
      <c r="B160" s="988"/>
      <c r="C160" s="988"/>
      <c r="D160" s="988"/>
      <c r="E160" s="988"/>
      <c r="F160" s="988"/>
      <c r="G160" s="988"/>
    </row>
    <row r="161" spans="2:7" ht="15.75">
      <c r="B161" s="988"/>
      <c r="C161" s="988"/>
      <c r="D161" s="988"/>
      <c r="E161" s="988"/>
      <c r="F161" s="988"/>
      <c r="G161" s="988"/>
    </row>
    <row r="162" spans="2:7" ht="15.75">
      <c r="B162" s="988"/>
      <c r="C162" s="988"/>
      <c r="D162" s="988"/>
      <c r="E162" s="988"/>
      <c r="F162" s="988"/>
      <c r="G162" s="988"/>
    </row>
    <row r="163" spans="2:7" ht="15.75">
      <c r="B163" s="988"/>
      <c r="C163" s="988"/>
      <c r="D163" s="988"/>
      <c r="E163" s="988"/>
      <c r="F163" s="988"/>
      <c r="G163" s="988"/>
    </row>
    <row r="164" spans="2:7" ht="15.75">
      <c r="B164" s="988"/>
      <c r="C164" s="988"/>
      <c r="D164" s="988"/>
      <c r="E164" s="988"/>
      <c r="F164" s="988"/>
      <c r="G164" s="988"/>
    </row>
    <row r="165" spans="2:7" ht="15.75">
      <c r="B165" s="988"/>
      <c r="C165" s="988"/>
      <c r="D165" s="988"/>
      <c r="E165" s="988"/>
      <c r="F165" s="988"/>
      <c r="G165" s="988"/>
    </row>
    <row r="166" spans="2:7" ht="15.75">
      <c r="B166" s="988"/>
      <c r="C166" s="988"/>
      <c r="D166" s="988"/>
      <c r="E166" s="988"/>
      <c r="F166" s="988"/>
      <c r="G166" s="988"/>
    </row>
    <row r="167" spans="2:7" ht="15.75">
      <c r="B167" s="988"/>
      <c r="C167" s="988"/>
      <c r="D167" s="988"/>
      <c r="E167" s="988"/>
      <c r="F167" s="988"/>
      <c r="G167" s="988"/>
    </row>
    <row r="168" spans="2:7" ht="15.75">
      <c r="B168" s="988"/>
      <c r="C168" s="988"/>
      <c r="D168" s="988"/>
      <c r="E168" s="988"/>
      <c r="F168" s="988"/>
      <c r="G168" s="988"/>
    </row>
    <row r="169" spans="2:7" ht="15.75">
      <c r="B169" s="988"/>
      <c r="C169" s="988"/>
      <c r="D169" s="988"/>
      <c r="E169" s="988"/>
      <c r="F169" s="988"/>
      <c r="G169" s="988"/>
    </row>
    <row r="170" spans="2:7" ht="15.75">
      <c r="B170" s="988"/>
      <c r="C170" s="988"/>
      <c r="D170" s="988"/>
      <c r="E170" s="988"/>
      <c r="F170" s="988"/>
      <c r="G170" s="988"/>
    </row>
    <row r="171" spans="2:7" ht="15.75">
      <c r="B171" s="988"/>
      <c r="C171" s="988"/>
      <c r="D171" s="988"/>
      <c r="E171" s="988"/>
      <c r="F171" s="988"/>
      <c r="G171" s="988"/>
    </row>
    <row r="172" spans="2:7" ht="15.75">
      <c r="B172" s="988"/>
      <c r="C172" s="988"/>
      <c r="D172" s="988"/>
      <c r="E172" s="988"/>
      <c r="F172" s="988"/>
      <c r="G172" s="988"/>
    </row>
    <row r="173" spans="2:7" ht="15.75">
      <c r="B173" s="988"/>
      <c r="C173" s="988"/>
      <c r="D173" s="988"/>
      <c r="E173" s="988"/>
      <c r="F173" s="988"/>
      <c r="G173" s="988"/>
    </row>
    <row r="174" spans="2:7" ht="15.75">
      <c r="B174" s="988"/>
      <c r="C174" s="988"/>
      <c r="D174" s="988"/>
      <c r="E174" s="988"/>
      <c r="F174" s="988"/>
      <c r="G174" s="988"/>
    </row>
    <row r="175" spans="2:7" ht="15.75">
      <c r="B175" s="988"/>
      <c r="C175" s="988"/>
      <c r="D175" s="988"/>
      <c r="E175" s="988"/>
      <c r="F175" s="988"/>
      <c r="G175" s="988"/>
    </row>
    <row r="176" spans="2:7" ht="15.75">
      <c r="B176" s="988"/>
      <c r="C176" s="988"/>
      <c r="D176" s="988"/>
      <c r="E176" s="988"/>
      <c r="F176" s="988"/>
      <c r="G176" s="988"/>
    </row>
    <row r="177" spans="2:7" ht="15.75">
      <c r="B177" s="988"/>
      <c r="C177" s="988"/>
      <c r="D177" s="988"/>
      <c r="E177" s="988"/>
      <c r="F177" s="988"/>
      <c r="G177" s="988"/>
    </row>
    <row r="178" spans="2:7" ht="15.75">
      <c r="B178" s="988"/>
      <c r="C178" s="988"/>
      <c r="D178" s="988"/>
      <c r="E178" s="988"/>
      <c r="F178" s="988"/>
      <c r="G178" s="988"/>
    </row>
    <row r="179" spans="2:7" ht="15.75">
      <c r="B179" s="988"/>
      <c r="C179" s="988"/>
      <c r="D179" s="988"/>
      <c r="E179" s="988"/>
      <c r="F179" s="988"/>
      <c r="G179" s="988"/>
    </row>
    <row r="180" spans="2:7" ht="15.75">
      <c r="B180" s="988"/>
      <c r="C180" s="988"/>
      <c r="D180" s="988"/>
      <c r="E180" s="988"/>
      <c r="F180" s="988"/>
      <c r="G180" s="988"/>
    </row>
    <row r="181" spans="2:7" ht="15.75">
      <c r="B181" s="988"/>
      <c r="C181" s="988"/>
      <c r="D181" s="988"/>
      <c r="E181" s="988"/>
      <c r="F181" s="988"/>
      <c r="G181" s="988"/>
    </row>
    <row r="182" spans="2:7" ht="15.75">
      <c r="B182" s="988"/>
      <c r="C182" s="988"/>
      <c r="D182" s="988"/>
      <c r="E182" s="988"/>
      <c r="F182" s="988"/>
      <c r="G182" s="988"/>
    </row>
    <row r="183" spans="2:7" ht="15.75">
      <c r="B183" s="988"/>
      <c r="C183" s="988"/>
      <c r="D183" s="988"/>
      <c r="E183" s="988"/>
      <c r="F183" s="988"/>
      <c r="G183" s="988"/>
    </row>
    <row r="184" spans="2:7" ht="15.75">
      <c r="B184" s="988"/>
      <c r="C184" s="988"/>
      <c r="D184" s="988"/>
      <c r="E184" s="988"/>
      <c r="F184" s="988"/>
      <c r="G184" s="988"/>
    </row>
    <row r="185" spans="2:7" ht="15.75">
      <c r="B185" s="988"/>
      <c r="C185" s="988"/>
      <c r="D185" s="988"/>
      <c r="E185" s="988"/>
      <c r="F185" s="988"/>
      <c r="G185" s="988"/>
    </row>
    <row r="186" spans="2:7" ht="15.75">
      <c r="B186" s="988"/>
      <c r="C186" s="988"/>
      <c r="D186" s="988"/>
      <c r="E186" s="988"/>
      <c r="F186" s="988"/>
      <c r="G186" s="988"/>
    </row>
    <row r="187" spans="2:7" ht="15.75">
      <c r="B187" s="988"/>
      <c r="C187" s="988"/>
      <c r="D187" s="988"/>
      <c r="E187" s="988"/>
      <c r="F187" s="988"/>
      <c r="G187" s="988"/>
    </row>
    <row r="188" spans="2:7" ht="15.75">
      <c r="B188" s="988"/>
      <c r="C188" s="988"/>
      <c r="D188" s="988"/>
      <c r="E188" s="988"/>
      <c r="F188" s="988"/>
      <c r="G188" s="988"/>
    </row>
    <row r="189" spans="2:7" ht="15.75">
      <c r="B189" s="988"/>
      <c r="C189" s="988"/>
      <c r="D189" s="988"/>
      <c r="E189" s="988"/>
      <c r="F189" s="988"/>
      <c r="G189" s="988"/>
    </row>
    <row r="190" spans="2:7" ht="15.75">
      <c r="B190" s="988"/>
      <c r="C190" s="988"/>
      <c r="D190" s="988"/>
      <c r="E190" s="988"/>
      <c r="F190" s="988"/>
      <c r="G190" s="988"/>
    </row>
    <row r="191" spans="2:7" ht="15.75">
      <c r="B191" s="988"/>
      <c r="C191" s="988"/>
      <c r="D191" s="988"/>
      <c r="E191" s="988"/>
      <c r="F191" s="988"/>
      <c r="G191" s="988"/>
    </row>
    <row r="192" spans="2:7" ht="15.75">
      <c r="B192" s="988"/>
      <c r="C192" s="988"/>
      <c r="D192" s="988"/>
      <c r="E192" s="988"/>
      <c r="F192" s="988"/>
      <c r="G192" s="988"/>
    </row>
    <row r="193" spans="2:7" ht="15.75">
      <c r="B193" s="988"/>
      <c r="C193" s="988"/>
      <c r="D193" s="988"/>
      <c r="E193" s="988"/>
      <c r="F193" s="988"/>
      <c r="G193" s="988"/>
    </row>
    <row r="194" spans="2:7" ht="15.75">
      <c r="B194" s="988"/>
      <c r="C194" s="988"/>
      <c r="D194" s="988"/>
      <c r="E194" s="988"/>
      <c r="F194" s="988"/>
      <c r="G194" s="988"/>
    </row>
    <row r="195" spans="2:7" ht="15.75">
      <c r="B195" s="988"/>
      <c r="C195" s="988"/>
      <c r="D195" s="988"/>
      <c r="E195" s="988"/>
      <c r="F195" s="988"/>
      <c r="G195" s="988"/>
    </row>
    <row r="196" spans="2:7" ht="15.75">
      <c r="B196" s="988"/>
      <c r="C196" s="988"/>
      <c r="D196" s="988"/>
      <c r="E196" s="988"/>
      <c r="F196" s="988"/>
      <c r="G196" s="988"/>
    </row>
    <row r="197" spans="2:7" ht="15.75">
      <c r="B197" s="988"/>
      <c r="C197" s="988"/>
      <c r="D197" s="988"/>
      <c r="E197" s="988"/>
      <c r="F197" s="988"/>
      <c r="G197" s="988"/>
    </row>
    <row r="198" spans="2:7" ht="15.75">
      <c r="B198" s="988"/>
      <c r="C198" s="988"/>
      <c r="D198" s="988"/>
      <c r="E198" s="988"/>
      <c r="F198" s="988"/>
      <c r="G198" s="988"/>
    </row>
    <row r="199" spans="2:7" ht="15.75">
      <c r="B199" s="988"/>
      <c r="C199" s="988"/>
      <c r="D199" s="988"/>
      <c r="E199" s="988"/>
      <c r="F199" s="988"/>
      <c r="G199" s="988"/>
    </row>
    <row r="200" spans="2:7" ht="15.75">
      <c r="B200" s="979"/>
      <c r="C200" s="979"/>
      <c r="D200" s="979"/>
      <c r="E200" s="979"/>
      <c r="F200" s="979"/>
      <c r="G200" s="979"/>
    </row>
    <row r="201" spans="2:7" ht="15.75">
      <c r="B201" s="979"/>
      <c r="C201" s="979"/>
      <c r="D201" s="979"/>
      <c r="E201" s="979"/>
      <c r="F201" s="979"/>
      <c r="G201" s="979"/>
    </row>
    <row r="202" spans="2:7" ht="15.75">
      <c r="B202" s="979"/>
      <c r="C202" s="979"/>
      <c r="D202" s="979"/>
      <c r="E202" s="979"/>
      <c r="F202" s="979"/>
      <c r="G202" s="979"/>
    </row>
    <row r="203" spans="2:7" ht="15.75">
      <c r="B203" s="979"/>
      <c r="C203" s="979"/>
      <c r="D203" s="979"/>
      <c r="E203" s="979"/>
      <c r="F203" s="979"/>
      <c r="G203" s="979"/>
    </row>
    <row r="204" spans="2:7" ht="15.75">
      <c r="B204" s="979"/>
      <c r="C204" s="979"/>
      <c r="D204" s="979"/>
      <c r="E204" s="979"/>
      <c r="F204" s="979"/>
      <c r="G204" s="979"/>
    </row>
    <row r="205" spans="2:7" ht="15.75">
      <c r="B205" s="979"/>
      <c r="C205" s="979"/>
      <c r="D205" s="979"/>
      <c r="E205" s="979"/>
      <c r="F205" s="979"/>
      <c r="G205" s="979"/>
    </row>
    <row r="206" spans="2:7" ht="15.75">
      <c r="B206" s="979"/>
      <c r="C206" s="979"/>
      <c r="D206" s="979"/>
      <c r="E206" s="979"/>
      <c r="F206" s="979"/>
      <c r="G206" s="979"/>
    </row>
    <row r="207" spans="2:7" ht="15.75">
      <c r="B207" s="979"/>
      <c r="C207" s="979"/>
      <c r="D207" s="979"/>
      <c r="E207" s="979"/>
      <c r="F207" s="979"/>
      <c r="G207" s="979"/>
    </row>
  </sheetData>
  <sheetProtection/>
  <mergeCells count="4">
    <mergeCell ref="B5:B6"/>
    <mergeCell ref="C5:C6"/>
    <mergeCell ref="B2:G2"/>
    <mergeCell ref="B3:G3"/>
  </mergeCells>
  <printOptions/>
  <pageMargins left="0.75" right="0.75" top="1" bottom="1" header="0.5" footer="0.5"/>
  <pageSetup fitToHeight="1" fitToWidth="1" orientation="landscape" paperSize="9" scale="58" r:id="rId1"/>
</worksheet>
</file>

<file path=xl/worksheets/sheet24.xml><?xml version="1.0" encoding="utf-8"?>
<worksheet xmlns="http://schemas.openxmlformats.org/spreadsheetml/2006/main" xmlns:r="http://schemas.openxmlformats.org/officeDocument/2006/relationships">
  <dimension ref="B2:G9"/>
  <sheetViews>
    <sheetView showGridLines="0" zoomScalePageLayoutView="0" workbookViewId="0" topLeftCell="A1">
      <selection activeCell="C82" sqref="C82"/>
    </sheetView>
  </sheetViews>
  <sheetFormatPr defaultColWidth="8.88671875" defaultRowHeight="15"/>
  <cols>
    <col min="1" max="1" width="1.77734375" style="0" customWidth="1"/>
    <col min="2" max="2" width="4.10546875" style="0" customWidth="1"/>
    <col min="3" max="3" width="29.99609375" style="0" customWidth="1"/>
    <col min="4" max="4" width="14.88671875" style="0" customWidth="1"/>
    <col min="5" max="5" width="14.5546875" style="0" customWidth="1"/>
    <col min="6" max="6" width="14.6640625" style="0" customWidth="1"/>
    <col min="7" max="7" width="13.99609375" style="0" customWidth="1"/>
    <col min="8" max="8" width="11.5546875" style="0" customWidth="1"/>
  </cols>
  <sheetData>
    <row r="2" spans="6:7" ht="15.75" thickBot="1">
      <c r="F2" s="978"/>
      <c r="G2" s="978"/>
    </row>
    <row r="3" spans="2:7" ht="15.75">
      <c r="B3" s="1460" t="s">
        <v>592</v>
      </c>
      <c r="C3" s="1460" t="s">
        <v>651</v>
      </c>
      <c r="D3" s="990" t="s">
        <v>928</v>
      </c>
      <c r="E3" s="990" t="s">
        <v>929</v>
      </c>
      <c r="F3" s="990">
        <v>2014</v>
      </c>
      <c r="G3" s="990">
        <v>2013</v>
      </c>
    </row>
    <row r="4" spans="2:7" ht="48" thickBot="1">
      <c r="B4" s="1461"/>
      <c r="C4" s="1461"/>
      <c r="D4" s="991" t="s">
        <v>926</v>
      </c>
      <c r="E4" s="991" t="s">
        <v>927</v>
      </c>
      <c r="F4" s="991" t="s">
        <v>930</v>
      </c>
      <c r="G4" s="992" t="s">
        <v>931</v>
      </c>
    </row>
    <row r="5" spans="2:7" ht="31.5">
      <c r="B5" s="1039" t="s">
        <v>140</v>
      </c>
      <c r="C5" s="1040" t="s">
        <v>795</v>
      </c>
      <c r="D5" s="1041">
        <v>11961193.27</v>
      </c>
      <c r="E5" s="1041">
        <v>13404694.15</v>
      </c>
      <c r="F5" s="1042">
        <v>13057269.28</v>
      </c>
      <c r="G5" s="1041">
        <v>12238397.38</v>
      </c>
    </row>
    <row r="6" spans="2:7" ht="32.25" thickBot="1">
      <c r="B6" s="1043" t="s">
        <v>798</v>
      </c>
      <c r="C6" s="1044" t="s">
        <v>799</v>
      </c>
      <c r="D6" s="1045">
        <v>11961193.27</v>
      </c>
      <c r="E6" s="1045">
        <v>13404694.15</v>
      </c>
      <c r="F6" s="1046">
        <v>13057269.28</v>
      </c>
      <c r="G6" s="1045">
        <v>12238397.38</v>
      </c>
    </row>
    <row r="7" spans="2:7" ht="32.25" thickBot="1">
      <c r="B7" s="1047" t="s">
        <v>143</v>
      </c>
      <c r="C7" s="1048" t="s">
        <v>876</v>
      </c>
      <c r="D7" s="1049">
        <v>12733766.08</v>
      </c>
      <c r="E7" s="1050">
        <v>12462917.8</v>
      </c>
      <c r="F7" s="1049">
        <v>12733766.08</v>
      </c>
      <c r="G7" s="1051">
        <v>12462917.8</v>
      </c>
    </row>
    <row r="8" spans="2:7" ht="48" thickBot="1">
      <c r="B8" s="1047" t="s">
        <v>628</v>
      </c>
      <c r="C8" s="1048" t="s">
        <v>879</v>
      </c>
      <c r="D8" s="1049">
        <v>12733766.08</v>
      </c>
      <c r="E8" s="1050">
        <v>12462917.8</v>
      </c>
      <c r="F8" s="1049">
        <v>12733766.08</v>
      </c>
      <c r="G8" s="1051">
        <v>12462917.8</v>
      </c>
    </row>
    <row r="9" spans="2:7" ht="15">
      <c r="B9" s="989"/>
      <c r="C9" s="989"/>
      <c r="D9" s="989"/>
      <c r="E9" s="989"/>
      <c r="F9" s="989"/>
      <c r="G9" s="989"/>
    </row>
  </sheetData>
  <sheetProtection/>
  <mergeCells count="2">
    <mergeCell ref="B3:B4"/>
    <mergeCell ref="C3:C4"/>
  </mergeCells>
  <printOptions/>
  <pageMargins left="0.75" right="0.75" top="1" bottom="1" header="0.5" footer="0.5"/>
  <pageSetup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B2:G36"/>
  <sheetViews>
    <sheetView showGridLines="0" zoomScalePageLayoutView="0" workbookViewId="0" topLeftCell="A1">
      <selection activeCell="C64" sqref="C64"/>
    </sheetView>
  </sheetViews>
  <sheetFormatPr defaultColWidth="8.88671875" defaultRowHeight="15"/>
  <cols>
    <col min="2" max="2" width="4.88671875" style="0" customWidth="1"/>
    <col min="3" max="3" width="47.5546875" style="0" customWidth="1"/>
    <col min="4" max="4" width="13.21484375" style="0" customWidth="1"/>
    <col min="5" max="5" width="13.6640625" style="0" customWidth="1"/>
    <col min="6" max="7" width="13.88671875" style="0" customWidth="1"/>
  </cols>
  <sheetData>
    <row r="1" ht="15.75" thickBot="1"/>
    <row r="2" spans="2:7" ht="31.5">
      <c r="B2" s="1460" t="s">
        <v>592</v>
      </c>
      <c r="C2" s="1460" t="s">
        <v>651</v>
      </c>
      <c r="D2" s="990" t="s">
        <v>928</v>
      </c>
      <c r="E2" s="990" t="s">
        <v>929</v>
      </c>
      <c r="F2" s="990">
        <v>2014</v>
      </c>
      <c r="G2" s="990">
        <v>2013</v>
      </c>
    </row>
    <row r="3" spans="2:7" ht="45.75" customHeight="1" thickBot="1">
      <c r="B3" s="1479"/>
      <c r="C3" s="1479"/>
      <c r="D3" s="991" t="s">
        <v>926</v>
      </c>
      <c r="E3" s="991" t="s">
        <v>927</v>
      </c>
      <c r="F3" s="991" t="s">
        <v>930</v>
      </c>
      <c r="G3" s="992" t="s">
        <v>931</v>
      </c>
    </row>
    <row r="4" spans="2:7" ht="16.5" thickBot="1">
      <c r="B4" s="1469" t="s">
        <v>737</v>
      </c>
      <c r="C4" s="1470"/>
      <c r="D4" s="1471"/>
      <c r="E4" s="1471"/>
      <c r="F4" s="1471"/>
      <c r="G4" s="1472"/>
    </row>
    <row r="5" spans="2:7" ht="15.75">
      <c r="B5" s="993" t="s">
        <v>140</v>
      </c>
      <c r="C5" s="994" t="s">
        <v>738</v>
      </c>
      <c r="D5" s="995">
        <v>772572.81</v>
      </c>
      <c r="E5" s="996">
        <v>573160.65</v>
      </c>
      <c r="F5" s="995">
        <v>1101499.95</v>
      </c>
      <c r="G5" s="997">
        <v>1739457.42</v>
      </c>
    </row>
    <row r="6" spans="2:7" ht="15.75">
      <c r="B6" s="998" t="s">
        <v>143</v>
      </c>
      <c r="C6" s="999" t="s">
        <v>739</v>
      </c>
      <c r="D6" s="1000">
        <v>-777222.53</v>
      </c>
      <c r="E6" s="1001">
        <v>-855162.18</v>
      </c>
      <c r="F6" s="1000">
        <v>-1958801.41</v>
      </c>
      <c r="G6" s="1002">
        <v>-2273213.04</v>
      </c>
    </row>
    <row r="7" spans="2:7" ht="16.5" thickBot="1">
      <c r="B7" s="1003" t="s">
        <v>628</v>
      </c>
      <c r="C7" s="1004" t="s">
        <v>749</v>
      </c>
      <c r="D7" s="1005">
        <v>-4649.72</v>
      </c>
      <c r="E7" s="1006">
        <v>-282001.53</v>
      </c>
      <c r="F7" s="1005">
        <v>-857301.46</v>
      </c>
      <c r="G7" s="1007">
        <v>-533755.62</v>
      </c>
    </row>
    <row r="8" spans="2:7" ht="16.5" thickBot="1">
      <c r="B8" s="1473" t="s">
        <v>750</v>
      </c>
      <c r="C8" s="1474"/>
      <c r="D8" s="1475"/>
      <c r="E8" s="1475"/>
      <c r="F8" s="1475"/>
      <c r="G8" s="1476"/>
    </row>
    <row r="9" spans="2:7" ht="15.75">
      <c r="B9" s="1008" t="s">
        <v>140</v>
      </c>
      <c r="C9" s="1009" t="s">
        <v>751</v>
      </c>
      <c r="D9" s="995">
        <v>2349966.07</v>
      </c>
      <c r="E9" s="996">
        <v>2448141.82</v>
      </c>
      <c r="F9" s="995">
        <v>3513481.69</v>
      </c>
      <c r="G9" s="997">
        <v>6461925.11</v>
      </c>
    </row>
    <row r="10" spans="2:7" ht="15.75">
      <c r="B10" s="1010" t="s">
        <v>143</v>
      </c>
      <c r="C10" s="1011" t="s">
        <v>765</v>
      </c>
      <c r="D10" s="1000">
        <v>2080972.32</v>
      </c>
      <c r="E10" s="1001">
        <v>888327.96</v>
      </c>
      <c r="F10" s="1000">
        <v>5982369.54</v>
      </c>
      <c r="G10" s="1002">
        <v>2676627.58</v>
      </c>
    </row>
    <row r="11" spans="2:7" ht="32.25" thickBot="1">
      <c r="B11" s="1012" t="s">
        <v>628</v>
      </c>
      <c r="C11" s="1013" t="s">
        <v>772</v>
      </c>
      <c r="D11" s="1005">
        <v>268993.75</v>
      </c>
      <c r="E11" s="1006">
        <v>1559813.86</v>
      </c>
      <c r="F11" s="1005">
        <v>-2468887.85</v>
      </c>
      <c r="G11" s="1007">
        <v>3785297.53</v>
      </c>
    </row>
    <row r="12" spans="2:7" ht="16.5" thickBot="1">
      <c r="B12" s="1477" t="s">
        <v>773</v>
      </c>
      <c r="C12" s="1478"/>
      <c r="D12" s="1475"/>
      <c r="E12" s="1475"/>
      <c r="F12" s="1475"/>
      <c r="G12" s="1476"/>
    </row>
    <row r="13" spans="2:7" ht="15.75">
      <c r="B13" s="1014" t="s">
        <v>140</v>
      </c>
      <c r="C13" s="1015" t="s">
        <v>751</v>
      </c>
      <c r="D13" s="995">
        <v>0</v>
      </c>
      <c r="E13" s="996">
        <v>0</v>
      </c>
      <c r="F13" s="995">
        <v>0</v>
      </c>
      <c r="G13" s="997">
        <v>0</v>
      </c>
    </row>
    <row r="14" spans="2:7" ht="15.75">
      <c r="B14" s="1016" t="s">
        <v>143</v>
      </c>
      <c r="C14" s="1017" t="s">
        <v>765</v>
      </c>
      <c r="D14" s="1000">
        <v>1426967.41</v>
      </c>
      <c r="E14" s="1001">
        <v>1515950.43</v>
      </c>
      <c r="F14" s="1000">
        <v>1426053.45</v>
      </c>
      <c r="G14" s="1002">
        <v>2173583.37</v>
      </c>
    </row>
    <row r="15" spans="2:7" ht="16.5" thickBot="1">
      <c r="B15" s="1018" t="s">
        <v>628</v>
      </c>
      <c r="C15" s="1019" t="s">
        <v>787</v>
      </c>
      <c r="D15" s="1020">
        <v>-1426967.41</v>
      </c>
      <c r="E15" s="1021">
        <v>-1515950.43</v>
      </c>
      <c r="F15" s="1020">
        <v>-1426053.45</v>
      </c>
      <c r="G15" s="1022">
        <v>-2173583.37</v>
      </c>
    </row>
    <row r="16" spans="2:7" ht="16.5" thickBot="1">
      <c r="B16" s="1023" t="s">
        <v>682</v>
      </c>
      <c r="C16" s="1024" t="s">
        <v>788</v>
      </c>
      <c r="D16" s="1025">
        <v>-1162623.38</v>
      </c>
      <c r="E16" s="1026">
        <v>-238138.1</v>
      </c>
      <c r="F16" s="1027">
        <v>-4752242.76</v>
      </c>
      <c r="G16" s="1026">
        <v>1077958.54</v>
      </c>
    </row>
    <row r="17" spans="2:7" ht="15.75">
      <c r="B17" s="1028" t="s">
        <v>687</v>
      </c>
      <c r="C17" s="1029" t="s">
        <v>789</v>
      </c>
      <c r="D17" s="1030">
        <v>-1162623.38</v>
      </c>
      <c r="E17" s="995">
        <v>-238138.1</v>
      </c>
      <c r="F17" s="996">
        <v>-4752242.76</v>
      </c>
      <c r="G17" s="995">
        <v>1316096.64</v>
      </c>
    </row>
    <row r="18" spans="2:7" ht="32.25" thickBot="1">
      <c r="B18" s="1031"/>
      <c r="C18" s="1032" t="s">
        <v>790</v>
      </c>
      <c r="D18" s="1033"/>
      <c r="E18" s="1005"/>
      <c r="F18" s="1006"/>
      <c r="G18" s="1005"/>
    </row>
    <row r="19" spans="2:7" ht="16.5" thickBot="1">
      <c r="B19" s="1023" t="s">
        <v>692</v>
      </c>
      <c r="C19" s="1024" t="s">
        <v>791</v>
      </c>
      <c r="D19" s="1025">
        <v>2231437.03</v>
      </c>
      <c r="E19" s="1026">
        <v>2210588.96</v>
      </c>
      <c r="F19" s="1027">
        <v>5821056.41</v>
      </c>
      <c r="G19" s="1026">
        <v>894492.32</v>
      </c>
    </row>
    <row r="20" spans="2:7" ht="15.75">
      <c r="B20" s="1034" t="s">
        <v>694</v>
      </c>
      <c r="C20" s="1035" t="s">
        <v>792</v>
      </c>
      <c r="D20" s="995">
        <v>1068813.65</v>
      </c>
      <c r="E20" s="1036">
        <v>1972450.86</v>
      </c>
      <c r="F20" s="995">
        <v>1068813.65</v>
      </c>
      <c r="G20" s="1037">
        <v>1972450.86</v>
      </c>
    </row>
    <row r="21" spans="2:7" ht="16.5" thickBot="1">
      <c r="B21" s="1031"/>
      <c r="C21" s="1038" t="s">
        <v>793</v>
      </c>
      <c r="D21" s="1005"/>
      <c r="E21" s="1006"/>
      <c r="F21" s="1005"/>
      <c r="G21" s="1007"/>
    </row>
    <row r="26" spans="4:7" ht="15.75">
      <c r="D26" s="980"/>
      <c r="E26" s="980"/>
      <c r="F26" s="980"/>
      <c r="G26" s="980"/>
    </row>
    <row r="30" spans="4:7" ht="15.75">
      <c r="D30" s="980"/>
      <c r="E30" s="980"/>
      <c r="F30" s="980"/>
      <c r="G30" s="980"/>
    </row>
    <row r="36" spans="4:7" ht="15.75">
      <c r="D36" s="980"/>
      <c r="E36" s="980"/>
      <c r="F36" s="980"/>
      <c r="G36" s="980"/>
    </row>
  </sheetData>
  <sheetProtection/>
  <mergeCells count="5">
    <mergeCell ref="B4:G4"/>
    <mergeCell ref="B8:G8"/>
    <mergeCell ref="B12:G12"/>
    <mergeCell ref="B2:B3"/>
    <mergeCell ref="C2:C3"/>
  </mergeCells>
  <printOptions/>
  <pageMargins left="0.75" right="0.75" top="1" bottom="1" header="0.5" footer="0.5"/>
  <pageSetup fitToHeight="1" fitToWidth="1" orientation="landscape" paperSize="9" scale="98" r:id="rId1"/>
</worksheet>
</file>

<file path=xl/worksheets/sheet3.xml><?xml version="1.0" encoding="utf-8"?>
<worksheet xmlns="http://schemas.openxmlformats.org/spreadsheetml/2006/main" xmlns:r="http://schemas.openxmlformats.org/officeDocument/2006/relationships">
  <sheetPr codeName="Strona tytułowa">
    <tabColor indexed="43"/>
  </sheetPr>
  <dimension ref="A3:M68"/>
  <sheetViews>
    <sheetView showGridLines="0" view="pageBreakPreview" zoomScale="90" zoomScaleSheetLayoutView="90" zoomScalePageLayoutView="0" workbookViewId="0" topLeftCell="A40">
      <selection activeCell="B53" sqref="B53:I53"/>
    </sheetView>
  </sheetViews>
  <sheetFormatPr defaultColWidth="8.88671875" defaultRowHeight="15"/>
  <cols>
    <col min="1" max="1" width="2.99609375" style="6" customWidth="1"/>
    <col min="2" max="2" width="8.88671875" style="6" customWidth="1"/>
    <col min="3" max="3" width="15.10546875" style="6" customWidth="1"/>
    <col min="4" max="5" width="8.88671875" style="6" customWidth="1"/>
    <col min="6" max="6" width="6.3359375" style="6" customWidth="1"/>
    <col min="7" max="7" width="5.4453125" style="6" customWidth="1"/>
    <col min="8" max="8" width="7.3359375" style="6" customWidth="1"/>
    <col min="9" max="16384" width="8.88671875" style="6" customWidth="1"/>
  </cols>
  <sheetData>
    <row r="3" spans="2:9" ht="20.25">
      <c r="B3" s="1105" t="s">
        <v>598</v>
      </c>
      <c r="C3" s="1105"/>
      <c r="D3" s="1105"/>
      <c r="E3" s="1105"/>
      <c r="F3" s="1105"/>
      <c r="G3" s="1105"/>
      <c r="H3" s="1105"/>
      <c r="I3" s="1105"/>
    </row>
    <row r="5" spans="2:9" ht="54.75" customHeight="1">
      <c r="B5" s="1105" t="e">
        <f>#REF!</f>
        <v>#REF!</v>
      </c>
      <c r="C5" s="1105"/>
      <c r="D5" s="1105"/>
      <c r="E5" s="1105"/>
      <c r="F5" s="1105"/>
      <c r="G5" s="1105"/>
      <c r="H5" s="1105"/>
      <c r="I5" s="1105"/>
    </row>
    <row r="6" spans="2:9" ht="54.75" customHeight="1">
      <c r="B6" s="8"/>
      <c r="C6" s="8"/>
      <c r="D6" s="8"/>
      <c r="E6" s="8"/>
      <c r="F6" s="8"/>
      <c r="G6" s="8"/>
      <c r="H6" s="8"/>
      <c r="I6" s="8"/>
    </row>
    <row r="7" spans="2:9" ht="15" customHeight="1">
      <c r="B7" s="1106" t="s">
        <v>599</v>
      </c>
      <c r="C7" s="1106"/>
      <c r="D7" s="1106"/>
      <c r="E7" s="1106"/>
      <c r="F7" s="1106"/>
      <c r="G7" s="1106"/>
      <c r="H7" s="1106"/>
      <c r="I7" s="1106"/>
    </row>
    <row r="8" spans="2:9" ht="15" customHeight="1">
      <c r="B8" s="1106" t="e">
        <f>CONCATENATE(" od ",#REF!," r. "," do ",#REF!," r. ")</f>
        <v>#REF!</v>
      </c>
      <c r="C8" s="1106"/>
      <c r="D8" s="1106"/>
      <c r="E8" s="1106"/>
      <c r="F8" s="1106"/>
      <c r="G8" s="1106"/>
      <c r="H8" s="1106"/>
      <c r="I8" s="1106"/>
    </row>
    <row r="9" spans="2:9" ht="15" customHeight="1">
      <c r="B9" s="8"/>
      <c r="C9" s="8"/>
      <c r="D9" s="8"/>
      <c r="E9" s="8"/>
      <c r="F9" s="8"/>
      <c r="G9" s="8"/>
      <c r="H9" s="8"/>
      <c r="I9" s="8"/>
    </row>
    <row r="10" spans="2:9" ht="15" customHeight="1">
      <c r="B10" s="8"/>
      <c r="C10" s="8"/>
      <c r="D10" s="8"/>
      <c r="E10" s="8"/>
      <c r="F10" s="8"/>
      <c r="G10" s="8"/>
      <c r="H10" s="8"/>
      <c r="I10" s="8"/>
    </row>
    <row r="11" spans="2:9" ht="15" customHeight="1">
      <c r="B11" s="8"/>
      <c r="C11" s="8"/>
      <c r="D11" s="8"/>
      <c r="E11" s="8"/>
      <c r="F11" s="8"/>
      <c r="G11" s="8"/>
      <c r="H11" s="8"/>
      <c r="I11" s="8"/>
    </row>
    <row r="12" spans="2:3" ht="15">
      <c r="B12" s="1104" t="s">
        <v>600</v>
      </c>
      <c r="C12" s="1104"/>
    </row>
    <row r="13" spans="2:9" ht="18" customHeight="1">
      <c r="B13" s="1104" t="s">
        <v>601</v>
      </c>
      <c r="C13" s="1104"/>
      <c r="D13" s="1104"/>
      <c r="E13" s="1104"/>
      <c r="F13" s="1104"/>
      <c r="G13" s="1104"/>
      <c r="H13" s="1104"/>
      <c r="I13" s="1104"/>
    </row>
    <row r="14" spans="2:9" ht="18" customHeight="1">
      <c r="B14" s="1104" t="s">
        <v>602</v>
      </c>
      <c r="C14" s="1104"/>
      <c r="D14" s="1104"/>
      <c r="E14" s="1104"/>
      <c r="F14" s="1104"/>
      <c r="G14" s="1104"/>
      <c r="H14" s="1104"/>
      <c r="I14" s="1104"/>
    </row>
    <row r="15" spans="2:9" ht="18" customHeight="1">
      <c r="B15" s="1104" t="s">
        <v>603</v>
      </c>
      <c r="C15" s="1104"/>
      <c r="D15" s="1104"/>
      <c r="E15" s="1104"/>
      <c r="F15" s="1104"/>
      <c r="G15" s="1104"/>
      <c r="H15" s="1104"/>
      <c r="I15" s="1104"/>
    </row>
    <row r="16" spans="2:9" ht="18" customHeight="1">
      <c r="B16" s="1104" t="s">
        <v>604</v>
      </c>
      <c r="C16" s="1104"/>
      <c r="D16" s="1104"/>
      <c r="E16" s="1104"/>
      <c r="F16" s="1104"/>
      <c r="G16" s="1104"/>
      <c r="H16" s="1104"/>
      <c r="I16" s="1104"/>
    </row>
    <row r="17" spans="2:9" ht="18" customHeight="1">
      <c r="B17" s="1104" t="s">
        <v>605</v>
      </c>
      <c r="C17" s="1104"/>
      <c r="D17" s="1104"/>
      <c r="E17" s="1104"/>
      <c r="F17" s="1104"/>
      <c r="G17" s="1104"/>
      <c r="H17" s="1104"/>
      <c r="I17" s="1104"/>
    </row>
    <row r="18" spans="2:9" ht="18" customHeight="1">
      <c r="B18" s="1104" t="s">
        <v>606</v>
      </c>
      <c r="C18" s="1104"/>
      <c r="D18" s="1104"/>
      <c r="E18" s="1104"/>
      <c r="F18" s="1104"/>
      <c r="G18" s="1104"/>
      <c r="H18" s="1104"/>
      <c r="I18" s="1104"/>
    </row>
    <row r="19" spans="2:9" ht="18" customHeight="1">
      <c r="B19" s="7"/>
      <c r="C19" s="7"/>
      <c r="D19" s="7"/>
      <c r="E19" s="7"/>
      <c r="F19" s="7"/>
      <c r="G19" s="7"/>
      <c r="H19" s="7"/>
      <c r="I19" s="7"/>
    </row>
    <row r="20" spans="2:9" ht="18" customHeight="1">
      <c r="B20" s="7"/>
      <c r="C20" s="7"/>
      <c r="D20" s="7"/>
      <c r="E20" s="7"/>
      <c r="F20" s="7"/>
      <c r="G20" s="7"/>
      <c r="H20" s="7"/>
      <c r="I20" s="7"/>
    </row>
    <row r="21" spans="2:9" ht="18" customHeight="1">
      <c r="B21" s="7"/>
      <c r="C21" s="7"/>
      <c r="D21" s="7"/>
      <c r="E21" s="7"/>
      <c r="F21" s="7"/>
      <c r="G21" s="7"/>
      <c r="H21" s="7"/>
      <c r="I21" s="7"/>
    </row>
    <row r="22" spans="2:9" ht="15">
      <c r="B22" s="1104" t="s">
        <v>607</v>
      </c>
      <c r="C22" s="1104"/>
      <c r="D22" s="1104"/>
      <c r="E22" s="1104"/>
      <c r="F22" s="1104"/>
      <c r="G22" s="1104"/>
      <c r="H22" s="1104"/>
      <c r="I22" s="1104"/>
    </row>
    <row r="23" spans="2:9" s="1" customFormat="1" ht="14.25">
      <c r="B23" s="9"/>
      <c r="C23" s="9"/>
      <c r="D23" s="9"/>
      <c r="E23" s="9"/>
      <c r="F23" s="9"/>
      <c r="G23" s="9"/>
      <c r="H23" s="9"/>
      <c r="I23" s="9"/>
    </row>
    <row r="24" spans="2:11" s="1" customFormat="1" ht="27" customHeight="1">
      <c r="B24" s="10" t="e">
        <f>IF(#REF!=0,"",#REF!)</f>
        <v>#REF!</v>
      </c>
      <c r="D24" s="11" t="e">
        <f>IF(B24="","",#REF!)</f>
        <v>#REF!</v>
      </c>
      <c r="H24" s="1107" t="e">
        <f aca="true" t="shared" si="0" ref="H24:H29">IF(B24="","","podpis:………………")</f>
        <v>#REF!</v>
      </c>
      <c r="I24" s="1107"/>
      <c r="J24" s="12"/>
      <c r="K24" s="12"/>
    </row>
    <row r="25" spans="2:11" s="1" customFormat="1" ht="27" customHeight="1">
      <c r="B25" s="10" t="e">
        <f>IF(#REF!=0,"",#REF!)</f>
        <v>#REF!</v>
      </c>
      <c r="D25" s="11" t="e">
        <f>IF(B25="","",#REF!)</f>
        <v>#REF!</v>
      </c>
      <c r="E25" s="13"/>
      <c r="F25" s="13"/>
      <c r="H25" s="1107" t="e">
        <f t="shared" si="0"/>
        <v>#REF!</v>
      </c>
      <c r="I25" s="1107"/>
      <c r="K25" s="14"/>
    </row>
    <row r="26" spans="2:11" s="1" customFormat="1" ht="27" customHeight="1">
      <c r="B26" s="10" t="e">
        <f>IF(#REF!=0,"",#REF!)</f>
        <v>#REF!</v>
      </c>
      <c r="D26" s="11" t="e">
        <f>IF(B26="","",#REF!)</f>
        <v>#REF!</v>
      </c>
      <c r="H26" s="1107" t="e">
        <f t="shared" si="0"/>
        <v>#REF!</v>
      </c>
      <c r="I26" s="1107"/>
      <c r="J26" s="14"/>
      <c r="K26" s="14"/>
    </row>
    <row r="27" spans="2:11" s="1" customFormat="1" ht="27" customHeight="1" hidden="1">
      <c r="B27" s="10" t="e">
        <f>IF(#REF!=0,"",#REF!)</f>
        <v>#REF!</v>
      </c>
      <c r="D27" s="11" t="e">
        <f>IF(B27="","",#REF!)</f>
        <v>#REF!</v>
      </c>
      <c r="E27" s="13"/>
      <c r="F27" s="13"/>
      <c r="H27" s="1107" t="e">
        <f t="shared" si="0"/>
        <v>#REF!</v>
      </c>
      <c r="I27" s="1107"/>
      <c r="J27" s="14"/>
      <c r="K27" s="14"/>
    </row>
    <row r="28" spans="2:11" s="1" customFormat="1" ht="27" customHeight="1">
      <c r="B28" s="10" t="e">
        <f>IF(#REF!=0,"",#REF!)</f>
        <v>#REF!</v>
      </c>
      <c r="D28" s="11" t="e">
        <f>IF(B28="","",#REF!)</f>
        <v>#REF!</v>
      </c>
      <c r="H28" s="1107" t="e">
        <f t="shared" si="0"/>
        <v>#REF!</v>
      </c>
      <c r="I28" s="1107"/>
      <c r="J28" s="14"/>
      <c r="K28" s="14"/>
    </row>
    <row r="29" spans="2:11" s="1" customFormat="1" ht="27" customHeight="1">
      <c r="B29" s="10" t="e">
        <f>IF(#REF!=0,"",#REF!)</f>
        <v>#REF!</v>
      </c>
      <c r="D29" s="11" t="e">
        <f>IF(B29="","",#REF!)</f>
        <v>#REF!</v>
      </c>
      <c r="H29" s="1107" t="e">
        <f t="shared" si="0"/>
        <v>#REF!</v>
      </c>
      <c r="I29" s="1107"/>
      <c r="J29" s="14"/>
      <c r="K29" s="14"/>
    </row>
    <row r="30" spans="10:11" s="1" customFormat="1" ht="41.25" customHeight="1">
      <c r="J30" s="14"/>
      <c r="K30" s="14"/>
    </row>
    <row r="31" spans="2:11" s="1" customFormat="1" ht="14.25">
      <c r="B31" s="1111" t="e">
        <f>CONCATENATE(#REF!,": ",#REF!)</f>
        <v>#REF!</v>
      </c>
      <c r="C31" s="1111"/>
      <c r="D31" s="1111"/>
      <c r="E31" s="1111"/>
      <c r="F31" s="1111"/>
      <c r="H31" s="1107" t="s">
        <v>608</v>
      </c>
      <c r="I31" s="1107"/>
      <c r="J31" s="14"/>
      <c r="K31" s="14"/>
    </row>
    <row r="32" spans="2:11" s="1" customFormat="1" ht="14.25">
      <c r="B32" s="13"/>
      <c r="J32" s="15"/>
      <c r="K32" s="12"/>
    </row>
    <row r="33" spans="2:11" s="1" customFormat="1" ht="14.25">
      <c r="B33" s="1111" t="e">
        <f>CONCATENATE("Miejscowość:","  ",#REF!)</f>
        <v>#REF!</v>
      </c>
      <c r="C33" s="1111"/>
      <c r="D33" s="1111"/>
      <c r="E33" s="1111"/>
      <c r="F33" s="1111"/>
      <c r="G33" s="1111"/>
      <c r="H33" s="1111"/>
      <c r="I33" s="1111"/>
      <c r="J33" s="12"/>
      <c r="K33" s="12"/>
    </row>
    <row r="34" spans="10:11" ht="15">
      <c r="J34" s="14"/>
      <c r="K34" s="14"/>
    </row>
    <row r="35" spans="10:11" ht="15">
      <c r="J35" s="14"/>
      <c r="K35" s="14"/>
    </row>
    <row r="36" spans="10:11" ht="15">
      <c r="J36" s="14"/>
      <c r="K36" s="14"/>
    </row>
    <row r="37" spans="2:9" ht="35.25" customHeight="1">
      <c r="B37" s="1112" t="s">
        <v>609</v>
      </c>
      <c r="C37" s="1112"/>
      <c r="D37" s="1112"/>
      <c r="E37" s="1112"/>
      <c r="F37" s="1112"/>
      <c r="G37" s="1112"/>
      <c r="H37" s="1112"/>
      <c r="I37" s="1112"/>
    </row>
    <row r="38" ht="15">
      <c r="B38" s="16"/>
    </row>
    <row r="39" ht="15">
      <c r="B39" s="16"/>
    </row>
    <row r="40" spans="2:9" ht="20.25">
      <c r="B40" s="1105" t="e">
        <f>#REF!</f>
        <v>#REF!</v>
      </c>
      <c r="C40" s="1105"/>
      <c r="D40" s="1105"/>
      <c r="E40" s="1105"/>
      <c r="F40" s="1105"/>
      <c r="G40" s="1105"/>
      <c r="H40" s="1105"/>
      <c r="I40" s="1105"/>
    </row>
    <row r="41" ht="20.25">
      <c r="B41" s="17"/>
    </row>
    <row r="42" ht="15.75">
      <c r="B42" s="18"/>
    </row>
    <row r="43" spans="2:9" s="1" customFormat="1" ht="14.25">
      <c r="B43" s="1107" t="s">
        <v>599</v>
      </c>
      <c r="C43" s="1107"/>
      <c r="D43" s="1107"/>
      <c r="E43" s="1107"/>
      <c r="F43" s="1107"/>
      <c r="G43" s="1107"/>
      <c r="H43" s="1107"/>
      <c r="I43" s="1107"/>
    </row>
    <row r="44" spans="2:9" s="1" customFormat="1" ht="15">
      <c r="B44" s="1106" t="e">
        <f>CONCATENATE(" od ",#REF!," r. "," do ",#REF!," r. ")</f>
        <v>#REF!</v>
      </c>
      <c r="C44" s="1106"/>
      <c r="D44" s="1106"/>
      <c r="E44" s="1106"/>
      <c r="F44" s="1106"/>
      <c r="G44" s="1106"/>
      <c r="H44" s="1106"/>
      <c r="I44" s="1106"/>
    </row>
    <row r="45" s="1" customFormat="1" ht="15">
      <c r="B45" s="19"/>
    </row>
    <row r="46" spans="2:13" s="1" customFormat="1" ht="81.75" customHeight="1">
      <c r="B46" s="1109" t="s">
        <v>116</v>
      </c>
      <c r="C46" s="1109"/>
      <c r="D46" s="1109"/>
      <c r="E46" s="1109"/>
      <c r="F46" s="1109"/>
      <c r="G46" s="1109"/>
      <c r="H46" s="1109"/>
      <c r="I46" s="1109"/>
      <c r="J46" s="21"/>
      <c r="K46" s="21"/>
      <c r="L46" s="21"/>
      <c r="M46" s="22"/>
    </row>
    <row r="47" spans="2:13" s="1" customFormat="1" ht="14.25">
      <c r="B47" s="20"/>
      <c r="C47" s="20"/>
      <c r="D47" s="20"/>
      <c r="E47" s="20"/>
      <c r="F47" s="20"/>
      <c r="G47" s="20"/>
      <c r="H47" s="20"/>
      <c r="I47" s="20"/>
      <c r="J47" s="20"/>
      <c r="K47" s="20"/>
      <c r="L47" s="20"/>
      <c r="M47" s="22"/>
    </row>
    <row r="48" spans="1:12" s="1" customFormat="1" ht="14.25" customHeight="1">
      <c r="A48" s="20"/>
      <c r="B48" s="23" t="s">
        <v>610</v>
      </c>
      <c r="C48" s="24"/>
      <c r="D48" s="24"/>
      <c r="E48" s="24"/>
      <c r="F48" s="24"/>
      <c r="G48" s="24"/>
      <c r="H48" s="24"/>
      <c r="I48" s="24"/>
      <c r="J48" s="20"/>
      <c r="K48" s="20"/>
      <c r="L48" s="20"/>
    </row>
    <row r="49" spans="1:12" s="1" customFormat="1" ht="14.25" customHeight="1">
      <c r="A49" s="25" t="s">
        <v>257</v>
      </c>
      <c r="B49" s="23" t="s">
        <v>611</v>
      </c>
      <c r="C49" s="20"/>
      <c r="D49" s="20"/>
      <c r="E49" s="20"/>
      <c r="F49" s="20"/>
      <c r="G49" s="20"/>
      <c r="H49" s="20"/>
      <c r="I49" s="20"/>
      <c r="J49" s="20"/>
      <c r="K49" s="20"/>
      <c r="L49" s="22"/>
    </row>
    <row r="50" spans="1:12" s="1" customFormat="1" ht="30.75" customHeight="1">
      <c r="A50" s="25" t="s">
        <v>258</v>
      </c>
      <c r="B50" s="1110" t="s">
        <v>79</v>
      </c>
      <c r="C50" s="1110"/>
      <c r="D50" s="1110"/>
      <c r="E50" s="1110"/>
      <c r="F50" s="1110"/>
      <c r="G50" s="1110"/>
      <c r="H50" s="1110"/>
      <c r="I50" s="1110"/>
      <c r="J50" s="20"/>
      <c r="K50" s="20"/>
      <c r="L50" s="22"/>
    </row>
    <row r="51" spans="1:12" s="1" customFormat="1" ht="27.75" customHeight="1">
      <c r="A51" s="25" t="s">
        <v>259</v>
      </c>
      <c r="B51" s="1110" t="s">
        <v>80</v>
      </c>
      <c r="C51" s="1110"/>
      <c r="D51" s="1110"/>
      <c r="E51" s="1110"/>
      <c r="F51" s="1110"/>
      <c r="G51" s="1110"/>
      <c r="H51" s="1110"/>
      <c r="I51" s="1110"/>
      <c r="J51" s="20"/>
      <c r="K51" s="20"/>
      <c r="L51" s="22"/>
    </row>
    <row r="52" spans="1:12" s="1" customFormat="1" ht="29.25" customHeight="1">
      <c r="A52" s="25" t="s">
        <v>260</v>
      </c>
      <c r="B52" s="1110" t="s">
        <v>81</v>
      </c>
      <c r="C52" s="1110"/>
      <c r="D52" s="1110"/>
      <c r="E52" s="1110"/>
      <c r="F52" s="1110"/>
      <c r="G52" s="1110"/>
      <c r="H52" s="1110"/>
      <c r="I52" s="1110"/>
      <c r="J52" s="20"/>
      <c r="K52" s="20"/>
      <c r="L52" s="22"/>
    </row>
    <row r="53" spans="1:12" s="1" customFormat="1" ht="29.25" customHeight="1">
      <c r="A53" s="25" t="s">
        <v>261</v>
      </c>
      <c r="B53" s="1113" t="s">
        <v>612</v>
      </c>
      <c r="C53" s="1113"/>
      <c r="D53" s="1113"/>
      <c r="E53" s="1113"/>
      <c r="F53" s="1113"/>
      <c r="G53" s="1113"/>
      <c r="H53" s="1113"/>
      <c r="I53" s="1113"/>
      <c r="J53" s="26"/>
      <c r="K53" s="26"/>
      <c r="L53" s="22"/>
    </row>
    <row r="54" spans="1:12" s="1" customFormat="1" ht="18" customHeight="1">
      <c r="A54" s="25" t="s">
        <v>262</v>
      </c>
      <c r="B54" s="23" t="s">
        <v>613</v>
      </c>
      <c r="C54" s="26"/>
      <c r="D54" s="26"/>
      <c r="E54" s="26"/>
      <c r="F54" s="26"/>
      <c r="G54" s="26"/>
      <c r="H54" s="26"/>
      <c r="I54" s="26"/>
      <c r="J54" s="26"/>
      <c r="K54" s="26"/>
      <c r="L54" s="22"/>
    </row>
    <row r="55" spans="2:13" s="1" customFormat="1" ht="14.25">
      <c r="B55" s="25"/>
      <c r="C55" s="20"/>
      <c r="D55" s="20"/>
      <c r="E55" s="20"/>
      <c r="F55" s="20"/>
      <c r="G55" s="20"/>
      <c r="H55" s="20"/>
      <c r="I55" s="20"/>
      <c r="J55" s="20"/>
      <c r="K55" s="20"/>
      <c r="L55" s="20"/>
      <c r="M55" s="22"/>
    </row>
    <row r="56" spans="2:13" s="1" customFormat="1" ht="77.25" customHeight="1">
      <c r="B56" s="1109" t="s">
        <v>614</v>
      </c>
      <c r="C56" s="1109"/>
      <c r="D56" s="1109"/>
      <c r="E56" s="1109"/>
      <c r="F56" s="1109"/>
      <c r="G56" s="1109"/>
      <c r="H56" s="1109"/>
      <c r="I56" s="1109"/>
      <c r="J56" s="27"/>
      <c r="K56" s="27"/>
      <c r="L56" s="27"/>
      <c r="M56" s="28"/>
    </row>
    <row r="57" spans="2:13" ht="15">
      <c r="B57" s="13"/>
      <c r="C57" s="1"/>
      <c r="D57" s="1"/>
      <c r="E57" s="1"/>
      <c r="F57" s="1"/>
      <c r="G57" s="1"/>
      <c r="H57" s="1"/>
      <c r="I57" s="1"/>
      <c r="J57" s="1"/>
      <c r="K57" s="1"/>
      <c r="L57" s="1"/>
      <c r="M57" s="1"/>
    </row>
    <row r="58" spans="2:9" s="29" customFormat="1" ht="19.5" customHeight="1">
      <c r="B58" s="30" t="e">
        <f>IF(#REF!=0,"",#REF!)</f>
        <v>#REF!</v>
      </c>
      <c r="C58" s="31"/>
      <c r="D58" s="32" t="e">
        <f>IF(B58="","",#REF!)</f>
        <v>#REF!</v>
      </c>
      <c r="E58" s="31"/>
      <c r="H58" s="1108" t="e">
        <f aca="true" t="shared" si="1" ref="H58:H63">IF(B58="","","podpis:………………")</f>
        <v>#REF!</v>
      </c>
      <c r="I58" s="1108"/>
    </row>
    <row r="59" spans="2:9" s="29" customFormat="1" ht="19.5" customHeight="1">
      <c r="B59" s="30" t="e">
        <f>IF(#REF!=0,"",#REF!)</f>
        <v>#REF!</v>
      </c>
      <c r="C59" s="31"/>
      <c r="D59" s="32" t="e">
        <f>IF(B59="","",#REF!)</f>
        <v>#REF!</v>
      </c>
      <c r="E59" s="16"/>
      <c r="H59" s="1108" t="e">
        <f t="shared" si="1"/>
        <v>#REF!</v>
      </c>
      <c r="I59" s="1108"/>
    </row>
    <row r="60" spans="2:9" s="29" customFormat="1" ht="19.5" customHeight="1" hidden="1">
      <c r="B60" s="30" t="e">
        <f>IF(#REF!=0,"",#REF!)</f>
        <v>#REF!</v>
      </c>
      <c r="C60" s="31"/>
      <c r="D60" s="32" t="e">
        <f>IF(B60="","",#REF!)</f>
        <v>#REF!</v>
      </c>
      <c r="E60" s="31"/>
      <c r="H60" s="1108" t="e">
        <f t="shared" si="1"/>
        <v>#REF!</v>
      </c>
      <c r="I60" s="1108"/>
    </row>
    <row r="61" spans="2:9" s="29" customFormat="1" ht="19.5" customHeight="1">
      <c r="B61" s="30" t="e">
        <f>IF(#REF!=0,"",#REF!)</f>
        <v>#REF!</v>
      </c>
      <c r="C61" s="31"/>
      <c r="D61" s="32" t="e">
        <f>IF(B61="","",#REF!)</f>
        <v>#REF!</v>
      </c>
      <c r="E61" s="16"/>
      <c r="H61" s="1108" t="e">
        <f t="shared" si="1"/>
        <v>#REF!</v>
      </c>
      <c r="I61" s="1108"/>
    </row>
    <row r="62" spans="2:9" s="29" customFormat="1" ht="19.5" customHeight="1" hidden="1">
      <c r="B62" s="30" t="e">
        <f>IF(#REF!=0,"",#REF!)</f>
        <v>#REF!</v>
      </c>
      <c r="C62" s="31"/>
      <c r="D62" s="32" t="e">
        <f>IF(B62="","",#REF!)</f>
        <v>#REF!</v>
      </c>
      <c r="E62" s="31"/>
      <c r="H62" s="1108" t="e">
        <f t="shared" si="1"/>
        <v>#REF!</v>
      </c>
      <c r="I62" s="1108"/>
    </row>
    <row r="63" spans="2:9" s="29" customFormat="1" ht="19.5" customHeight="1">
      <c r="B63" s="30" t="e">
        <f>IF(#REF!=0,"",#REF!)</f>
        <v>#REF!</v>
      </c>
      <c r="C63" s="31"/>
      <c r="D63" s="32" t="e">
        <f>IF(B63="","",#REF!)</f>
        <v>#REF!</v>
      </c>
      <c r="E63" s="31"/>
      <c r="H63" s="1108" t="e">
        <f t="shared" si="1"/>
        <v>#REF!</v>
      </c>
      <c r="I63" s="1108"/>
    </row>
    <row r="66" spans="2:9" s="29" customFormat="1" ht="12.75">
      <c r="B66" s="1114" t="e">
        <f>CONCATENATE(#REF!,": ",#REF!)</f>
        <v>#REF!</v>
      </c>
      <c r="C66" s="1114"/>
      <c r="D66" s="1114"/>
      <c r="E66" s="1114"/>
      <c r="F66" s="1114"/>
      <c r="H66" s="1108" t="s">
        <v>608</v>
      </c>
      <c r="I66" s="1108"/>
    </row>
    <row r="67" s="29" customFormat="1" ht="12.75">
      <c r="B67" s="16"/>
    </row>
    <row r="68" spans="2:9" s="29" customFormat="1" ht="12.75">
      <c r="B68" s="1114" t="e">
        <f>CONCATENATE("Miejscowość:","  ",#REF!)</f>
        <v>#REF!</v>
      </c>
      <c r="C68" s="1114"/>
      <c r="D68" s="1114"/>
      <c r="E68" s="1114"/>
      <c r="F68" s="1114"/>
      <c r="G68" s="1114"/>
      <c r="H68" s="1114"/>
      <c r="I68" s="1114"/>
    </row>
    <row r="142" ht="104.25" customHeight="1"/>
  </sheetData>
  <sheetProtection selectLockedCells="1" selectUnlockedCells="1"/>
  <mergeCells count="40">
    <mergeCell ref="H63:I63"/>
    <mergeCell ref="B66:F66"/>
    <mergeCell ref="H66:I66"/>
    <mergeCell ref="B68:I68"/>
    <mergeCell ref="B31:F31"/>
    <mergeCell ref="H31:I31"/>
    <mergeCell ref="B33:I33"/>
    <mergeCell ref="B37:I37"/>
    <mergeCell ref="B52:I52"/>
    <mergeCell ref="B53:I53"/>
    <mergeCell ref="H61:I61"/>
    <mergeCell ref="H62:I62"/>
    <mergeCell ref="B44:I44"/>
    <mergeCell ref="B46:I46"/>
    <mergeCell ref="B50:I50"/>
    <mergeCell ref="B51:I51"/>
    <mergeCell ref="H59:I59"/>
    <mergeCell ref="H60:I60"/>
    <mergeCell ref="B56:I56"/>
    <mergeCell ref="H58:I58"/>
    <mergeCell ref="B16:I16"/>
    <mergeCell ref="B17:I17"/>
    <mergeCell ref="B40:I40"/>
    <mergeCell ref="B43:I43"/>
    <mergeCell ref="H24:I24"/>
    <mergeCell ref="H25:I25"/>
    <mergeCell ref="H26:I26"/>
    <mergeCell ref="H27:I27"/>
    <mergeCell ref="H28:I28"/>
    <mergeCell ref="H29:I29"/>
    <mergeCell ref="B18:I18"/>
    <mergeCell ref="B22:I22"/>
    <mergeCell ref="B3:I3"/>
    <mergeCell ref="B5:I5"/>
    <mergeCell ref="B7:I7"/>
    <mergeCell ref="B8:I8"/>
    <mergeCell ref="B12:C12"/>
    <mergeCell ref="B13:I13"/>
    <mergeCell ref="B14:I14"/>
    <mergeCell ref="B15:I15"/>
  </mergeCells>
  <printOptions/>
  <pageMargins left="0.7" right="0.7" top="0.75" bottom="0.75" header="0.5118055555555555" footer="0.5118055555555555"/>
  <pageSetup horizontalDpi="300" verticalDpi="300" orientation="portrait" paperSize="9" scale="99" r:id="rId1"/>
  <rowBreaks count="1" manualBreakCount="1">
    <brk id="35" max="255" man="1"/>
  </rowBreaks>
</worksheet>
</file>

<file path=xl/worksheets/sheet4.xml><?xml version="1.0" encoding="utf-8"?>
<worksheet xmlns="http://schemas.openxmlformats.org/spreadsheetml/2006/main" xmlns:r="http://schemas.openxmlformats.org/officeDocument/2006/relationships">
  <sheetPr codeName="Wprowadzenie">
    <tabColor indexed="43"/>
    <pageSetUpPr fitToPage="1"/>
  </sheetPr>
  <dimension ref="A1:IV213"/>
  <sheetViews>
    <sheetView showGridLines="0" view="pageBreakPreview" zoomScale="90" zoomScaleNormal="90" zoomScaleSheetLayoutView="90" zoomScalePageLayoutView="0" workbookViewId="0" topLeftCell="A196">
      <selection activeCell="A57" sqref="A57:G57"/>
    </sheetView>
  </sheetViews>
  <sheetFormatPr defaultColWidth="8.88671875" defaultRowHeight="15"/>
  <cols>
    <col min="1" max="1" width="10.21484375" style="1" customWidth="1"/>
    <col min="2" max="2" width="12.21484375" style="1" customWidth="1"/>
    <col min="3" max="3" width="10.21484375" style="1" customWidth="1"/>
    <col min="4" max="4" width="8.21484375" style="1" customWidth="1"/>
    <col min="5" max="7" width="10.21484375" style="1" customWidth="1"/>
    <col min="8" max="16384" width="8.88671875" style="1" customWidth="1"/>
  </cols>
  <sheetData>
    <row r="1" spans="1:7" ht="15">
      <c r="A1" s="1117" t="e">
        <f>#REF!</f>
        <v>#REF!</v>
      </c>
      <c r="B1" s="1117"/>
      <c r="C1" s="1117"/>
      <c r="D1" s="1117"/>
      <c r="E1" s="1117"/>
      <c r="F1" s="1117"/>
      <c r="G1" s="1117"/>
    </row>
    <row r="2" spans="1:7" ht="15">
      <c r="A2" s="1118" t="e">
        <f>#REF!</f>
        <v>#REF!</v>
      </c>
      <c r="B2" s="1118"/>
      <c r="C2" s="1118"/>
      <c r="D2" s="1118"/>
      <c r="E2" s="1118"/>
      <c r="F2" s="1118"/>
      <c r="G2" s="1118"/>
    </row>
    <row r="3" spans="1:6" ht="15">
      <c r="A3" s="33"/>
      <c r="B3" s="34"/>
      <c r="C3" s="35"/>
      <c r="D3" s="35"/>
      <c r="E3" s="36"/>
      <c r="F3" s="34"/>
    </row>
    <row r="4" spans="1:7" ht="15.75">
      <c r="A4" s="1119" t="s">
        <v>615</v>
      </c>
      <c r="B4" s="1119"/>
      <c r="C4" s="1119"/>
      <c r="D4" s="1119"/>
      <c r="E4" s="1119"/>
      <c r="F4" s="1119"/>
      <c r="G4" s="1119"/>
    </row>
    <row r="5" spans="1:6" ht="15">
      <c r="A5" s="33"/>
      <c r="B5" s="34"/>
      <c r="C5" s="35"/>
      <c r="D5" s="35"/>
      <c r="E5" s="36"/>
      <c r="F5" s="34"/>
    </row>
    <row r="6" spans="1:6" ht="15">
      <c r="A6" s="33"/>
      <c r="B6" s="34"/>
      <c r="C6" s="35"/>
      <c r="D6" s="35"/>
      <c r="E6" s="36"/>
      <c r="F6" s="34"/>
    </row>
    <row r="7" spans="1:7" s="6" customFormat="1" ht="12.75" customHeight="1">
      <c r="A7" s="1120" t="s">
        <v>616</v>
      </c>
      <c r="B7" s="1120"/>
      <c r="C7" s="1120"/>
      <c r="D7" s="1120"/>
      <c r="E7" s="1120"/>
      <c r="F7" s="1120"/>
      <c r="G7" s="1120"/>
    </row>
    <row r="8" spans="1:7" s="6" customFormat="1" ht="9" customHeight="1">
      <c r="A8" s="37"/>
      <c r="B8" s="37"/>
      <c r="C8" s="37"/>
      <c r="D8" s="37"/>
      <c r="E8" s="37"/>
      <c r="F8" s="37"/>
      <c r="G8" s="37"/>
    </row>
    <row r="9" spans="1:6" s="6" customFormat="1" ht="15">
      <c r="A9" s="1115" t="s">
        <v>617</v>
      </c>
      <c r="B9" s="1115"/>
      <c r="C9" s="1116" t="e">
        <f>#REF!</f>
        <v>#REF!</v>
      </c>
      <c r="D9" s="1116"/>
      <c r="E9" s="1116"/>
      <c r="F9" s="1116"/>
    </row>
    <row r="10" spans="1:6" s="6" customFormat="1" ht="15">
      <c r="A10" s="1115" t="s">
        <v>618</v>
      </c>
      <c r="B10" s="1115"/>
      <c r="C10" s="1116" t="e">
        <f>#REF!</f>
        <v>#REF!</v>
      </c>
      <c r="D10" s="1116"/>
      <c r="E10" s="1116"/>
      <c r="F10" s="1116"/>
    </row>
    <row r="11" spans="1:7" s="6" customFormat="1" ht="12.75" customHeight="1">
      <c r="A11" s="1121" t="s">
        <v>619</v>
      </c>
      <c r="B11" s="1121"/>
      <c r="C11" s="1116" t="s">
        <v>106</v>
      </c>
      <c r="D11" s="1116"/>
      <c r="E11" s="1116"/>
      <c r="F11" s="1116"/>
      <c r="G11" s="1116"/>
    </row>
    <row r="12" spans="1:7" s="6" customFormat="1" ht="15">
      <c r="A12" s="38"/>
      <c r="B12" s="39"/>
      <c r="C12" s="1116" t="s">
        <v>107</v>
      </c>
      <c r="D12" s="1116"/>
      <c r="E12" s="1116"/>
      <c r="F12" s="1116"/>
      <c r="G12" s="1116"/>
    </row>
    <row r="13" spans="1:7" s="6" customFormat="1" ht="15">
      <c r="A13" s="40"/>
      <c r="B13" s="41"/>
      <c r="C13" s="1116" t="s">
        <v>108</v>
      </c>
      <c r="D13" s="1116"/>
      <c r="E13" s="1116"/>
      <c r="F13" s="1116"/>
      <c r="G13" s="1116"/>
    </row>
    <row r="14" spans="1:7" s="6" customFormat="1" ht="15">
      <c r="A14" s="40"/>
      <c r="B14" s="41"/>
      <c r="C14" s="1116" t="s">
        <v>109</v>
      </c>
      <c r="D14" s="1116"/>
      <c r="E14" s="1116"/>
      <c r="F14" s="1116"/>
      <c r="G14" s="1116"/>
    </row>
    <row r="15" spans="1:7" s="6" customFormat="1" ht="15">
      <c r="A15" s="40"/>
      <c r="B15" s="41"/>
      <c r="C15" s="1116"/>
      <c r="D15" s="1116"/>
      <c r="E15" s="1116"/>
      <c r="F15" s="1116"/>
      <c r="G15" s="1116"/>
    </row>
    <row r="16" spans="1:7" s="6" customFormat="1" ht="15">
      <c r="A16" s="1124" t="s">
        <v>620</v>
      </c>
      <c r="B16" s="1124"/>
      <c r="C16" s="1116" t="s">
        <v>621</v>
      </c>
      <c r="D16" s="1116"/>
      <c r="E16" s="1116"/>
      <c r="F16" s="1116"/>
      <c r="G16" s="1116"/>
    </row>
    <row r="17" spans="1:7" s="6" customFormat="1" ht="15">
      <c r="A17" s="1124" t="s">
        <v>622</v>
      </c>
      <c r="B17" s="1124"/>
      <c r="C17" s="1116" t="s">
        <v>82</v>
      </c>
      <c r="D17" s="1116"/>
      <c r="E17" s="1116"/>
      <c r="F17" s="1116"/>
      <c r="G17" s="1116"/>
    </row>
    <row r="18" spans="1:6" s="6" customFormat="1" ht="15">
      <c r="A18" s="1124" t="s">
        <v>623</v>
      </c>
      <c r="B18" s="1124"/>
      <c r="C18" s="1116">
        <v>395229</v>
      </c>
      <c r="D18" s="1116"/>
      <c r="E18" s="1116"/>
      <c r="F18" s="1116"/>
    </row>
    <row r="19" spans="1:6" s="6" customFormat="1" ht="15.75">
      <c r="A19" s="42"/>
      <c r="B19" s="42"/>
      <c r="C19" s="43"/>
      <c r="D19" s="43"/>
      <c r="E19" s="44"/>
      <c r="F19" s="42"/>
    </row>
    <row r="20" spans="1:6" s="6" customFormat="1" ht="15.75">
      <c r="A20" s="1130" t="s">
        <v>624</v>
      </c>
      <c r="B20" s="1130"/>
      <c r="C20" s="1130"/>
      <c r="D20" s="1130"/>
      <c r="E20" s="1130"/>
      <c r="F20" s="1130"/>
    </row>
    <row r="21" spans="1:6" s="6" customFormat="1" ht="8.25" customHeight="1">
      <c r="A21" s="37"/>
      <c r="B21" s="41"/>
      <c r="C21" s="41"/>
      <c r="D21" s="41"/>
      <c r="E21" s="41"/>
      <c r="F21" s="41"/>
    </row>
    <row r="22" spans="1:7" s="6" customFormat="1" ht="31.5" customHeight="1">
      <c r="A22" s="1122" t="s">
        <v>625</v>
      </c>
      <c r="B22" s="1122"/>
      <c r="C22" s="1122"/>
      <c r="D22" s="1122"/>
      <c r="E22" s="1122"/>
      <c r="F22" s="1122"/>
      <c r="G22" s="1122"/>
    </row>
    <row r="23" spans="1:6" ht="15">
      <c r="A23" s="34"/>
      <c r="B23" s="34"/>
      <c r="C23" s="35"/>
      <c r="D23" s="35"/>
      <c r="E23" s="36"/>
      <c r="F23" s="34"/>
    </row>
    <row r="24" spans="1:6" ht="15">
      <c r="A24" s="1123" t="s">
        <v>626</v>
      </c>
      <c r="B24" s="1123"/>
      <c r="C24" s="1123"/>
      <c r="D24" s="1123"/>
      <c r="E24" s="1123"/>
      <c r="F24" s="1123"/>
    </row>
    <row r="25" spans="1:6" ht="9.75" customHeight="1">
      <c r="A25" s="45"/>
      <c r="B25" s="46"/>
      <c r="C25" s="46"/>
      <c r="D25" s="46"/>
      <c r="E25" s="46"/>
      <c r="F25" s="46"/>
    </row>
    <row r="26" spans="1:7" ht="30.75" customHeight="1">
      <c r="A26" s="1122" t="s">
        <v>84</v>
      </c>
      <c r="B26" s="1122"/>
      <c r="C26" s="1122"/>
      <c r="D26" s="1122"/>
      <c r="E26" s="1122"/>
      <c r="F26" s="1122"/>
      <c r="G26" s="1122"/>
    </row>
    <row r="27" spans="1:7" ht="14.25">
      <c r="A27" s="47"/>
      <c r="B27" s="47"/>
      <c r="C27" s="47"/>
      <c r="D27" s="47"/>
      <c r="E27" s="47"/>
      <c r="F27" s="47"/>
      <c r="G27" s="47"/>
    </row>
    <row r="28" spans="1:7" ht="48.75" customHeight="1">
      <c r="A28" s="1131" t="s">
        <v>627</v>
      </c>
      <c r="B28" s="1131"/>
      <c r="C28" s="1131"/>
      <c r="D28" s="1131"/>
      <c r="E28" s="1131"/>
      <c r="F28" s="1131"/>
      <c r="G28" s="1131"/>
    </row>
    <row r="29" spans="1:7" ht="7.5" customHeight="1">
      <c r="A29" s="48"/>
      <c r="B29" s="48"/>
      <c r="C29" s="48"/>
      <c r="D29" s="48"/>
      <c r="E29" s="48"/>
      <c r="F29" s="48"/>
      <c r="G29" s="48"/>
    </row>
    <row r="30" spans="1:7" ht="36" customHeight="1">
      <c r="A30" s="1132" t="s">
        <v>517</v>
      </c>
      <c r="B30" s="1132"/>
      <c r="C30" s="1132"/>
      <c r="D30" s="1132"/>
      <c r="E30" s="1132"/>
      <c r="F30" s="1132"/>
      <c r="G30" s="1132"/>
    </row>
    <row r="31" spans="1:6" ht="14.25">
      <c r="A31" s="47"/>
      <c r="B31" s="9"/>
      <c r="C31" s="9"/>
      <c r="D31" s="9"/>
      <c r="E31" s="9"/>
      <c r="F31" s="9"/>
    </row>
    <row r="32" spans="1:6" ht="12.75" customHeight="1">
      <c r="A32" s="1133" t="s">
        <v>518</v>
      </c>
      <c r="B32" s="1133"/>
      <c r="C32" s="1133"/>
      <c r="D32" s="1133"/>
      <c r="E32" s="1133"/>
      <c r="F32" s="1133"/>
    </row>
    <row r="33" spans="1:6" ht="10.5" customHeight="1">
      <c r="A33" s="49"/>
      <c r="B33" s="50"/>
      <c r="C33" s="50"/>
      <c r="D33" s="50"/>
      <c r="E33" s="50"/>
      <c r="F33" s="50"/>
    </row>
    <row r="34" spans="1:7" ht="48.75" customHeight="1">
      <c r="A34" s="1122" t="s">
        <v>519</v>
      </c>
      <c r="B34" s="1122"/>
      <c r="C34" s="1122"/>
      <c r="D34" s="1122"/>
      <c r="E34" s="1122"/>
      <c r="F34" s="1122"/>
      <c r="G34" s="1122"/>
    </row>
    <row r="35" spans="1:7" ht="25.5" customHeight="1">
      <c r="A35" s="51"/>
      <c r="B35" s="51"/>
      <c r="C35" s="51"/>
      <c r="D35" s="51"/>
      <c r="E35" s="51"/>
      <c r="F35" s="51"/>
      <c r="G35" s="51"/>
    </row>
    <row r="36" spans="1:7" ht="31.5" customHeight="1">
      <c r="A36" s="1128" t="s">
        <v>520</v>
      </c>
      <c r="B36" s="1128"/>
      <c r="C36" s="1128"/>
      <c r="D36" s="1128"/>
      <c r="E36" s="1128"/>
      <c r="F36" s="1128"/>
      <c r="G36" s="1128"/>
    </row>
    <row r="37" spans="1:7" ht="9.75" customHeight="1">
      <c r="A37" s="49"/>
      <c r="B37" s="49"/>
      <c r="C37" s="49"/>
      <c r="D37" s="49"/>
      <c r="E37" s="49"/>
      <c r="F37" s="49"/>
      <c r="G37" s="49"/>
    </row>
    <row r="38" spans="1:7" ht="14.25">
      <c r="A38" s="1129" t="s">
        <v>521</v>
      </c>
      <c r="B38" s="1129"/>
      <c r="C38" s="1129"/>
      <c r="D38" s="1129"/>
      <c r="E38" s="1129"/>
      <c r="F38" s="1129"/>
      <c r="G38" s="1129"/>
    </row>
    <row r="39" spans="1:6" ht="14.25">
      <c r="A39" s="47"/>
      <c r="B39" s="9"/>
      <c r="C39" s="9"/>
      <c r="D39" s="9"/>
      <c r="E39" s="9"/>
      <c r="F39" s="9"/>
    </row>
    <row r="40" spans="1:13" ht="70.5" customHeight="1">
      <c r="A40" s="1126" t="s">
        <v>522</v>
      </c>
      <c r="B40" s="1126"/>
      <c r="C40" s="1126"/>
      <c r="D40" s="1126"/>
      <c r="E40" s="1126"/>
      <c r="F40" s="1126"/>
      <c r="G40" s="1126"/>
      <c r="I40" s="1135"/>
      <c r="J40" s="1135"/>
      <c r="K40" s="1135"/>
      <c r="L40" s="1135"/>
      <c r="M40" s="1135"/>
    </row>
    <row r="41" spans="1:6" ht="8.25" customHeight="1">
      <c r="A41" s="33"/>
      <c r="B41" s="35"/>
      <c r="C41" s="35"/>
      <c r="D41" s="35"/>
      <c r="E41" s="35"/>
      <c r="F41" s="34"/>
    </row>
    <row r="42" spans="1:6" ht="14.25" customHeight="1">
      <c r="A42" s="52" t="s">
        <v>523</v>
      </c>
      <c r="B42" s="35"/>
      <c r="C42" s="35"/>
      <c r="D42" s="35"/>
      <c r="E42" s="35"/>
      <c r="F42" s="34"/>
    </row>
    <row r="43" spans="1:6" ht="14.25" customHeight="1">
      <c r="A43" s="52"/>
      <c r="B43" s="35"/>
      <c r="C43" s="35"/>
      <c r="D43" s="35"/>
      <c r="E43" s="35"/>
      <c r="F43" s="34"/>
    </row>
    <row r="44" spans="1:7" ht="49.5" customHeight="1">
      <c r="A44" s="1136" t="s">
        <v>524</v>
      </c>
      <c r="B44" s="1136"/>
      <c r="C44" s="1136"/>
      <c r="D44" s="1136"/>
      <c r="E44" s="1136"/>
      <c r="F44" s="1136"/>
      <c r="G44" s="1136"/>
    </row>
    <row r="45" spans="1:7" ht="53.25" customHeight="1">
      <c r="A45" s="1137" t="s">
        <v>525</v>
      </c>
      <c r="B45" s="1137"/>
      <c r="C45" s="1137"/>
      <c r="D45" s="1137"/>
      <c r="E45" s="1137"/>
      <c r="F45" s="1137"/>
      <c r="G45" s="1137"/>
    </row>
    <row r="46" spans="1:7" ht="14.25">
      <c r="A46" s="53"/>
      <c r="B46" s="53"/>
      <c r="C46" s="53"/>
      <c r="D46" s="53"/>
      <c r="E46" s="53"/>
      <c r="F46" s="53"/>
      <c r="G46" s="53"/>
    </row>
    <row r="47" spans="1:7" ht="14.25">
      <c r="A47" s="52" t="s">
        <v>526</v>
      </c>
      <c r="B47" s="53"/>
      <c r="C47" s="53"/>
      <c r="D47" s="53"/>
      <c r="E47" s="53"/>
      <c r="F47" s="53"/>
      <c r="G47" s="53"/>
    </row>
    <row r="48" spans="1:7" ht="14.25">
      <c r="A48" s="53"/>
      <c r="B48" s="53"/>
      <c r="C48" s="53"/>
      <c r="D48" s="53"/>
      <c r="E48" s="53"/>
      <c r="F48" s="53"/>
      <c r="G48" s="53"/>
    </row>
    <row r="49" spans="1:7" ht="14.25">
      <c r="A49" s="53"/>
      <c r="B49" s="53"/>
      <c r="C49" s="53"/>
      <c r="D49" s="53"/>
      <c r="E49" s="53"/>
      <c r="F49" s="53"/>
      <c r="G49" s="53"/>
    </row>
    <row r="50" spans="1:7" ht="15">
      <c r="A50" s="54" t="s">
        <v>527</v>
      </c>
      <c r="B50" s="55"/>
      <c r="C50" s="55"/>
      <c r="D50" s="53"/>
      <c r="E50" s="53"/>
      <c r="F50" s="53"/>
      <c r="G50" s="53"/>
    </row>
    <row r="51" spans="1:9" s="29" customFormat="1" ht="29.25" customHeight="1">
      <c r="A51" s="1125" t="s">
        <v>528</v>
      </c>
      <c r="B51" s="1125"/>
      <c r="C51" s="1125"/>
      <c r="D51" s="1125"/>
      <c r="E51" s="1125"/>
      <c r="F51" s="1125"/>
      <c r="G51" s="1125"/>
      <c r="H51" s="56"/>
      <c r="I51" s="56"/>
    </row>
    <row r="52" spans="1:9" s="29" customFormat="1" ht="30" customHeight="1">
      <c r="A52" s="1125" t="s">
        <v>529</v>
      </c>
      <c r="B52" s="1125"/>
      <c r="C52" s="1125"/>
      <c r="D52" s="1125"/>
      <c r="E52" s="1125"/>
      <c r="F52" s="1125"/>
      <c r="G52" s="1125"/>
      <c r="H52" s="1138"/>
      <c r="I52" s="1138"/>
    </row>
    <row r="53" spans="1:9" s="29" customFormat="1" ht="31.5" customHeight="1">
      <c r="A53" s="1127" t="s">
        <v>115</v>
      </c>
      <c r="B53" s="1127"/>
      <c r="C53" s="1127"/>
      <c r="D53" s="1127"/>
      <c r="E53" s="1127"/>
      <c r="F53" s="1127"/>
      <c r="G53" s="1127"/>
      <c r="H53" s="1138"/>
      <c r="I53" s="1138"/>
    </row>
    <row r="54" spans="1:9" s="29" customFormat="1" ht="9" customHeight="1">
      <c r="A54" s="1125"/>
      <c r="B54" s="1125"/>
      <c r="C54" s="1125"/>
      <c r="D54" s="1125"/>
      <c r="E54" s="1125"/>
      <c r="F54" s="1125"/>
      <c r="G54" s="1125"/>
      <c r="H54" s="1138"/>
      <c r="I54" s="1138"/>
    </row>
    <row r="55" spans="1:9" s="29" customFormat="1" ht="6.75" customHeight="1">
      <c r="A55" s="57"/>
      <c r="B55" s="57"/>
      <c r="C55" s="57"/>
      <c r="D55" s="57"/>
      <c r="E55" s="57"/>
      <c r="H55" s="57"/>
      <c r="I55" s="57"/>
    </row>
    <row r="56" spans="1:9" s="29" customFormat="1" ht="19.5" customHeight="1">
      <c r="A56" s="58" t="s">
        <v>530</v>
      </c>
      <c r="B56" s="31"/>
      <c r="C56" s="31"/>
      <c r="D56" s="59"/>
      <c r="E56" s="59"/>
      <c r="H56" s="59"/>
      <c r="I56" s="59"/>
    </row>
    <row r="57" spans="1:7" ht="18.75" customHeight="1">
      <c r="A57" s="1125" t="s">
        <v>531</v>
      </c>
      <c r="B57" s="1125"/>
      <c r="C57" s="1125"/>
      <c r="D57" s="1125"/>
      <c r="E57" s="1125"/>
      <c r="F57" s="1125"/>
      <c r="G57" s="1125"/>
    </row>
    <row r="58" spans="1:7" ht="7.5" customHeight="1">
      <c r="A58" s="57"/>
      <c r="B58" s="57"/>
      <c r="C58" s="57"/>
      <c r="D58" s="57"/>
      <c r="E58" s="57"/>
      <c r="F58" s="57"/>
      <c r="G58" s="57"/>
    </row>
    <row r="59" spans="1:7" s="29" customFormat="1" ht="12.75">
      <c r="A59" s="58" t="s">
        <v>532</v>
      </c>
      <c r="B59" s="31"/>
      <c r="C59" s="31"/>
      <c r="D59" s="59"/>
      <c r="E59" s="59"/>
      <c r="F59" s="59"/>
      <c r="G59" s="59"/>
    </row>
    <row r="60" spans="1:7" s="29" customFormat="1" ht="45" customHeight="1">
      <c r="A60" s="1125" t="s">
        <v>533</v>
      </c>
      <c r="B60" s="1125"/>
      <c r="C60" s="1125"/>
      <c r="D60" s="1125"/>
      <c r="E60" s="1125"/>
      <c r="F60" s="1125"/>
      <c r="G60" s="1125"/>
    </row>
    <row r="61" spans="1:7" s="29" customFormat="1" ht="12.75">
      <c r="A61" s="57"/>
      <c r="B61" s="57"/>
      <c r="C61" s="57"/>
      <c r="D61" s="57"/>
      <c r="E61" s="57"/>
      <c r="F61" s="57"/>
      <c r="G61" s="57"/>
    </row>
    <row r="62" spans="1:7" ht="15">
      <c r="A62" s="54" t="s">
        <v>534</v>
      </c>
      <c r="B62" s="55"/>
      <c r="C62" s="55"/>
      <c r="D62" s="53"/>
      <c r="E62" s="53"/>
      <c r="F62" s="53"/>
      <c r="G62" s="53"/>
    </row>
    <row r="63" spans="1:7" ht="15" customHeight="1">
      <c r="A63" s="1139" t="s">
        <v>535</v>
      </c>
      <c r="B63" s="1139"/>
      <c r="C63" s="1139"/>
      <c r="D63" s="1139"/>
      <c r="E63" s="1139"/>
      <c r="F63" s="1139"/>
      <c r="G63" s="1139"/>
    </row>
    <row r="64" spans="1:7" ht="5.25" customHeight="1">
      <c r="A64" s="60"/>
      <c r="B64" s="60"/>
      <c r="C64" s="60"/>
      <c r="D64" s="60"/>
      <c r="E64" s="60"/>
      <c r="F64" s="60"/>
      <c r="G64" s="60"/>
    </row>
    <row r="65" spans="1:7" ht="15">
      <c r="A65" s="61" t="s">
        <v>536</v>
      </c>
      <c r="B65" s="55"/>
      <c r="C65" s="55"/>
      <c r="D65" s="53"/>
      <c r="E65" s="53"/>
      <c r="F65" s="53"/>
      <c r="G65" s="53"/>
    </row>
    <row r="66" spans="1:7" ht="36" customHeight="1">
      <c r="A66" s="1125" t="s">
        <v>78</v>
      </c>
      <c r="B66" s="1125"/>
      <c r="C66" s="1125"/>
      <c r="D66" s="1125"/>
      <c r="E66" s="1125"/>
      <c r="F66" s="1125"/>
      <c r="G66" s="1125"/>
    </row>
    <row r="67" spans="1:7" ht="50.25" customHeight="1">
      <c r="A67" s="1134" t="s">
        <v>540</v>
      </c>
      <c r="B67" s="1134"/>
      <c r="C67" s="1134"/>
      <c r="D67" s="1134"/>
      <c r="E67" s="1134"/>
      <c r="F67" s="1134"/>
      <c r="G67" s="1134"/>
    </row>
    <row r="68" spans="1:7" ht="14.25">
      <c r="A68" s="62"/>
      <c r="B68" s="62"/>
      <c r="C68" s="62"/>
      <c r="D68" s="62"/>
      <c r="E68" s="62"/>
      <c r="F68" s="62"/>
      <c r="G68" s="62"/>
    </row>
    <row r="69" spans="1:7" ht="15">
      <c r="A69" s="58" t="s">
        <v>541</v>
      </c>
      <c r="B69" s="55"/>
      <c r="C69" s="55"/>
      <c r="D69" s="53"/>
      <c r="E69" s="53"/>
      <c r="F69" s="53"/>
      <c r="G69" s="53"/>
    </row>
    <row r="70" spans="1:7" ht="43.5" customHeight="1">
      <c r="A70" s="1125" t="s">
        <v>542</v>
      </c>
      <c r="B70" s="1125"/>
      <c r="C70" s="1125"/>
      <c r="D70" s="1125"/>
      <c r="E70" s="1125"/>
      <c r="F70" s="1125"/>
      <c r="G70" s="1125"/>
    </row>
    <row r="71" spans="1:7" ht="60.75" customHeight="1">
      <c r="A71" s="1125" t="s">
        <v>543</v>
      </c>
      <c r="B71" s="1125"/>
      <c r="C71" s="1125"/>
      <c r="D71" s="1125"/>
      <c r="E71" s="1125"/>
      <c r="F71" s="1125"/>
      <c r="G71" s="1125"/>
    </row>
    <row r="72" spans="1:7" ht="55.5" customHeight="1">
      <c r="A72" s="1125" t="s">
        <v>544</v>
      </c>
      <c r="B72" s="1125"/>
      <c r="C72" s="1125"/>
      <c r="D72" s="1125"/>
      <c r="E72" s="1125"/>
      <c r="F72" s="1125"/>
      <c r="G72" s="1125"/>
    </row>
    <row r="73" spans="1:7" ht="47.25" customHeight="1">
      <c r="A73" s="1125" t="s">
        <v>545</v>
      </c>
      <c r="B73" s="1125"/>
      <c r="C73" s="1125"/>
      <c r="D73" s="1125"/>
      <c r="E73" s="1125"/>
      <c r="F73" s="1125"/>
      <c r="G73" s="1125"/>
    </row>
    <row r="74" spans="1:7" ht="15" customHeight="1">
      <c r="A74" s="1139" t="s">
        <v>546</v>
      </c>
      <c r="B74" s="1139"/>
      <c r="C74" s="1139"/>
      <c r="D74" s="1139"/>
      <c r="E74" s="1139"/>
      <c r="F74" s="1139"/>
      <c r="G74" s="1139"/>
    </row>
    <row r="75" spans="1:7" ht="14.25">
      <c r="A75" s="60" t="s">
        <v>547</v>
      </c>
      <c r="D75" s="63">
        <v>0.196</v>
      </c>
      <c r="E75" s="53"/>
      <c r="F75" s="53"/>
      <c r="G75" s="53"/>
    </row>
    <row r="76" spans="1:7" ht="14.25">
      <c r="A76" s="60" t="s">
        <v>548</v>
      </c>
      <c r="D76" s="63">
        <v>0.2</v>
      </c>
      <c r="E76" s="53"/>
      <c r="F76" s="53"/>
      <c r="G76" s="53"/>
    </row>
    <row r="77" spans="1:7" ht="43.5" customHeight="1">
      <c r="A77" s="1125" t="s">
        <v>549</v>
      </c>
      <c r="B77" s="1125"/>
      <c r="C77" s="1125"/>
      <c r="D77" s="1125"/>
      <c r="E77" s="1125"/>
      <c r="F77" s="1125"/>
      <c r="G77" s="1125"/>
    </row>
    <row r="78" spans="1:7" ht="14.25">
      <c r="A78" s="57"/>
      <c r="B78" s="57"/>
      <c r="C78" s="57"/>
      <c r="D78" s="57"/>
      <c r="E78" s="57"/>
      <c r="F78" s="57"/>
      <c r="G78" s="57"/>
    </row>
    <row r="79" spans="1:7" ht="15">
      <c r="A79" s="58" t="s">
        <v>550</v>
      </c>
      <c r="B79" s="55"/>
      <c r="C79" s="55"/>
      <c r="D79" s="53"/>
      <c r="E79" s="53"/>
      <c r="F79" s="53"/>
      <c r="G79" s="53"/>
    </row>
    <row r="80" spans="1:7" ht="66.75" customHeight="1">
      <c r="A80" s="1125" t="s">
        <v>551</v>
      </c>
      <c r="B80" s="1125"/>
      <c r="C80" s="1125"/>
      <c r="D80" s="1125"/>
      <c r="E80" s="1125"/>
      <c r="F80" s="1125"/>
      <c r="G80" s="1125"/>
    </row>
    <row r="81" spans="1:7" ht="14.25">
      <c r="A81" s="57"/>
      <c r="B81" s="57"/>
      <c r="C81" s="57"/>
      <c r="D81" s="57"/>
      <c r="E81" s="57"/>
      <c r="F81" s="57"/>
      <c r="G81" s="57"/>
    </row>
    <row r="82" spans="1:7" ht="15">
      <c r="A82" s="64" t="s">
        <v>552</v>
      </c>
      <c r="B82" s="55"/>
      <c r="C82" s="55"/>
      <c r="D82" s="50"/>
      <c r="E82" s="50"/>
      <c r="F82" s="50"/>
      <c r="G82" s="50"/>
    </row>
    <row r="83" spans="1:7" ht="10.5" customHeight="1">
      <c r="A83" s="64"/>
      <c r="B83" s="55"/>
      <c r="C83" s="55"/>
      <c r="D83" s="50"/>
      <c r="E83" s="50"/>
      <c r="F83" s="50"/>
      <c r="G83" s="50"/>
    </row>
    <row r="84" spans="1:7" ht="30.75" customHeight="1">
      <c r="A84" s="1125" t="s">
        <v>553</v>
      </c>
      <c r="B84" s="1125"/>
      <c r="C84" s="1125"/>
      <c r="D84" s="1125"/>
      <c r="E84" s="1125"/>
      <c r="F84" s="1125"/>
      <c r="G84" s="1125"/>
    </row>
    <row r="85" spans="1:7" ht="43.5" customHeight="1">
      <c r="A85" s="1125" t="s">
        <v>554</v>
      </c>
      <c r="B85" s="1125"/>
      <c r="C85" s="1125"/>
      <c r="D85" s="1125"/>
      <c r="E85" s="1125"/>
      <c r="F85" s="1125"/>
      <c r="G85" s="1125"/>
    </row>
    <row r="86" spans="1:7" ht="14.25">
      <c r="A86" s="57"/>
      <c r="B86" s="57"/>
      <c r="C86" s="57"/>
      <c r="D86" s="57"/>
      <c r="E86" s="57"/>
      <c r="F86" s="57"/>
      <c r="G86" s="57"/>
    </row>
    <row r="87" spans="1:7" ht="15">
      <c r="A87" s="64" t="s">
        <v>555</v>
      </c>
      <c r="B87" s="55"/>
      <c r="C87" s="55"/>
      <c r="D87" s="50"/>
      <c r="E87" s="50"/>
      <c r="F87" s="50"/>
      <c r="G87" s="50"/>
    </row>
    <row r="88" spans="1:7" ht="11.25" customHeight="1">
      <c r="A88" s="64"/>
      <c r="B88" s="55"/>
      <c r="C88" s="55"/>
      <c r="D88" s="50"/>
      <c r="E88" s="50"/>
      <c r="F88" s="50"/>
      <c r="G88" s="50"/>
    </row>
    <row r="89" spans="1:7" ht="29.25" customHeight="1">
      <c r="A89" s="1125" t="s">
        <v>556</v>
      </c>
      <c r="B89" s="1125"/>
      <c r="C89" s="1125"/>
      <c r="D89" s="1125"/>
      <c r="E89" s="1125"/>
      <c r="F89" s="1125"/>
      <c r="G89" s="1125"/>
    </row>
    <row r="90" spans="1:256" ht="1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7" ht="12.75" customHeight="1">
      <c r="A91" s="1140" t="s">
        <v>557</v>
      </c>
      <c r="B91" s="1140"/>
      <c r="C91" s="1140"/>
      <c r="D91" s="1140"/>
      <c r="E91" s="1140"/>
      <c r="F91" s="1140"/>
      <c r="G91" s="1140"/>
    </row>
    <row r="92" spans="1:7" ht="12.75" customHeight="1">
      <c r="A92" s="1138"/>
      <c r="B92" s="1138"/>
      <c r="C92" s="1138"/>
      <c r="D92" s="1138"/>
      <c r="E92" s="1138"/>
      <c r="F92" s="1138"/>
      <c r="G92" s="1138"/>
    </row>
    <row r="93" spans="1:7" ht="39.75" customHeight="1">
      <c r="A93" s="1125" t="s">
        <v>558</v>
      </c>
      <c r="B93" s="1125"/>
      <c r="C93" s="1125"/>
      <c r="D93" s="1125"/>
      <c r="E93" s="1125"/>
      <c r="F93" s="1125"/>
      <c r="G93" s="1125"/>
    </row>
    <row r="94" spans="1:7" ht="8.25" customHeight="1">
      <c r="A94" s="57"/>
      <c r="B94" s="57"/>
      <c r="C94" s="57"/>
      <c r="D94" s="57"/>
      <c r="E94" s="57"/>
      <c r="F94" s="57"/>
      <c r="G94" s="57"/>
    </row>
    <row r="95" spans="1:7" ht="14.25" customHeight="1">
      <c r="A95" s="1141" t="s">
        <v>559</v>
      </c>
      <c r="B95" s="1141"/>
      <c r="C95" s="1141"/>
      <c r="D95" s="1141"/>
      <c r="E95" s="1141"/>
      <c r="F95" s="1141"/>
      <c r="G95" s="1141"/>
    </row>
    <row r="96" spans="1:7" ht="94.5" customHeight="1">
      <c r="A96" s="1125" t="s">
        <v>560</v>
      </c>
      <c r="B96" s="1125"/>
      <c r="C96" s="1125"/>
      <c r="D96" s="1125"/>
      <c r="E96" s="1125"/>
      <c r="F96" s="1125"/>
      <c r="G96" s="1125"/>
    </row>
    <row r="97" spans="1:7" ht="14.25">
      <c r="A97" s="57"/>
      <c r="B97" s="57"/>
      <c r="C97" s="57"/>
      <c r="D97" s="57"/>
      <c r="E97" s="57"/>
      <c r="F97" s="57"/>
      <c r="G97" s="57"/>
    </row>
    <row r="98" spans="1:7" s="66" customFormat="1" ht="12.75" customHeight="1">
      <c r="A98" s="1141" t="s">
        <v>561</v>
      </c>
      <c r="B98" s="1141"/>
      <c r="C98" s="1141"/>
      <c r="D98" s="1141"/>
      <c r="E98" s="1141"/>
      <c r="F98" s="1141"/>
      <c r="G98" s="1141"/>
    </row>
    <row r="99" spans="1:7" ht="83.25" customHeight="1">
      <c r="A99" s="1125" t="s">
        <v>562</v>
      </c>
      <c r="B99" s="1125"/>
      <c r="C99" s="1125"/>
      <c r="D99" s="1125"/>
      <c r="E99" s="1125"/>
      <c r="F99" s="1125"/>
      <c r="G99" s="1125"/>
    </row>
    <row r="100" spans="1:7" s="66" customFormat="1" ht="12.75" customHeight="1">
      <c r="A100" s="1141" t="s">
        <v>563</v>
      </c>
      <c r="B100" s="1141"/>
      <c r="C100" s="1141"/>
      <c r="D100" s="1141"/>
      <c r="E100" s="1141"/>
      <c r="F100" s="1141"/>
      <c r="G100" s="1141"/>
    </row>
    <row r="101" spans="1:7" ht="28.5" customHeight="1">
      <c r="A101" s="1125" t="s">
        <v>564</v>
      </c>
      <c r="B101" s="1125"/>
      <c r="C101" s="1125"/>
      <c r="D101" s="1125"/>
      <c r="E101" s="1125"/>
      <c r="F101" s="1125"/>
      <c r="G101" s="1125"/>
    </row>
    <row r="102" spans="1:7" ht="12.75" customHeight="1">
      <c r="A102" s="1138" t="s">
        <v>565</v>
      </c>
      <c r="B102" s="1138"/>
      <c r="C102" s="1138"/>
      <c r="D102" s="1138"/>
      <c r="E102" s="1138"/>
      <c r="F102" s="1138"/>
      <c r="G102" s="1138"/>
    </row>
    <row r="103" spans="1:7" ht="24" customHeight="1">
      <c r="A103" s="1125" t="s">
        <v>566</v>
      </c>
      <c r="B103" s="1125"/>
      <c r="C103" s="1125"/>
      <c r="D103" s="1125"/>
      <c r="E103" s="1125"/>
      <c r="F103" s="1125"/>
      <c r="G103" s="1125"/>
    </row>
    <row r="104" spans="1:7" ht="2.25" customHeight="1" hidden="1">
      <c r="A104" s="1125" t="s">
        <v>567</v>
      </c>
      <c r="B104" s="1125"/>
      <c r="C104" s="1125"/>
      <c r="D104" s="1125"/>
      <c r="E104" s="1125"/>
      <c r="F104" s="1125"/>
      <c r="G104" s="1125"/>
    </row>
    <row r="105" spans="1:7" ht="104.25" customHeight="1">
      <c r="A105" s="1125" t="s">
        <v>568</v>
      </c>
      <c r="B105" s="1125"/>
      <c r="C105" s="1125"/>
      <c r="D105" s="1125"/>
      <c r="E105" s="1125"/>
      <c r="F105" s="1125"/>
      <c r="G105" s="1125"/>
    </row>
    <row r="106" spans="1:7" ht="16.5" customHeight="1">
      <c r="A106" s="1125" t="s">
        <v>569</v>
      </c>
      <c r="B106" s="1125"/>
      <c r="C106" s="1125"/>
      <c r="D106" s="1125"/>
      <c r="E106" s="1125"/>
      <c r="F106" s="1125"/>
      <c r="G106" s="1125"/>
    </row>
    <row r="107" spans="1:7" ht="14.25" customHeight="1">
      <c r="A107" s="1125" t="s">
        <v>570</v>
      </c>
      <c r="B107" s="1125"/>
      <c r="C107" s="1125"/>
      <c r="D107" s="1125"/>
      <c r="E107" s="1125"/>
      <c r="F107" s="1125"/>
      <c r="G107" s="1125"/>
    </row>
    <row r="108" spans="1:7" s="66" customFormat="1" ht="14.25" customHeight="1">
      <c r="A108" s="1141" t="s">
        <v>571</v>
      </c>
      <c r="B108" s="1141"/>
      <c r="C108" s="1141"/>
      <c r="D108" s="1141"/>
      <c r="E108" s="1141"/>
      <c r="F108" s="1141"/>
      <c r="G108" s="1141"/>
    </row>
    <row r="109" spans="1:7" ht="51" customHeight="1">
      <c r="A109" s="1125" t="s">
        <v>572</v>
      </c>
      <c r="B109" s="1125"/>
      <c r="C109" s="1125"/>
      <c r="D109" s="1125"/>
      <c r="E109" s="1125"/>
      <c r="F109" s="1125"/>
      <c r="G109" s="1125"/>
    </row>
    <row r="110" spans="1:7" ht="14.25" customHeight="1">
      <c r="A110" s="1125" t="s">
        <v>573</v>
      </c>
      <c r="B110" s="1125"/>
      <c r="C110" s="1125"/>
      <c r="D110" s="1125"/>
      <c r="E110" s="1125"/>
      <c r="F110" s="1125"/>
      <c r="G110" s="1125"/>
    </row>
    <row r="111" spans="1:7" ht="42.75" customHeight="1">
      <c r="A111" s="1125" t="s">
        <v>574</v>
      </c>
      <c r="B111" s="1125"/>
      <c r="C111" s="1125"/>
      <c r="D111" s="1125"/>
      <c r="E111" s="1125"/>
      <c r="F111" s="1125"/>
      <c r="G111" s="1125"/>
    </row>
    <row r="112" spans="1:7" ht="30.75" customHeight="1">
      <c r="A112" s="1125" t="s">
        <v>575</v>
      </c>
      <c r="B112" s="1125"/>
      <c r="C112" s="1125"/>
      <c r="D112" s="1125"/>
      <c r="E112" s="1125"/>
      <c r="F112" s="1125"/>
      <c r="G112" s="1125"/>
    </row>
    <row r="113" spans="1:7" ht="14.25">
      <c r="A113" s="57"/>
      <c r="B113" s="57"/>
      <c r="C113" s="57"/>
      <c r="D113" s="57"/>
      <c r="E113" s="57"/>
      <c r="F113" s="57"/>
      <c r="G113" s="57"/>
    </row>
    <row r="114" spans="1:7" s="66" customFormat="1" ht="12.75" customHeight="1">
      <c r="A114" s="1141" t="s">
        <v>595</v>
      </c>
      <c r="B114" s="1141"/>
      <c r="C114" s="1141"/>
      <c r="D114" s="1141"/>
      <c r="E114" s="1141"/>
      <c r="F114" s="1141"/>
      <c r="G114" s="1141"/>
    </row>
    <row r="115" spans="1:7" ht="59.25" customHeight="1">
      <c r="A115" s="1125" t="s">
        <v>576</v>
      </c>
      <c r="B115" s="1125"/>
      <c r="C115" s="1125"/>
      <c r="D115" s="1125"/>
      <c r="E115" s="1125"/>
      <c r="F115" s="1125"/>
      <c r="G115" s="1125"/>
    </row>
    <row r="116" spans="1:7" ht="14.25">
      <c r="A116" s="57"/>
      <c r="B116" s="57"/>
      <c r="C116" s="57"/>
      <c r="D116" s="57"/>
      <c r="E116" s="57"/>
      <c r="F116" s="57"/>
      <c r="G116" s="57"/>
    </row>
    <row r="117" spans="1:7" s="66" customFormat="1" ht="12.75" customHeight="1">
      <c r="A117" s="1141" t="s">
        <v>577</v>
      </c>
      <c r="B117" s="1141"/>
      <c r="C117" s="1141"/>
      <c r="D117" s="1141"/>
      <c r="E117" s="1141"/>
      <c r="F117" s="1141"/>
      <c r="G117" s="1141"/>
    </row>
    <row r="118" spans="1:7" ht="12.75" customHeight="1">
      <c r="A118" s="1138" t="s">
        <v>578</v>
      </c>
      <c r="B118" s="1138"/>
      <c r="C118" s="1138"/>
      <c r="D118" s="1138"/>
      <c r="E118" s="1138"/>
      <c r="F118" s="1138"/>
      <c r="G118" s="1138"/>
    </row>
    <row r="119" spans="1:7" ht="6.75" customHeight="1">
      <c r="A119" s="57"/>
      <c r="B119" s="57"/>
      <c r="C119" s="57"/>
      <c r="D119" s="57"/>
      <c r="E119" s="57"/>
      <c r="F119" s="57"/>
      <c r="G119" s="57"/>
    </row>
    <row r="120" spans="1:7" ht="14.25">
      <c r="A120" s="57"/>
      <c r="B120" s="57"/>
      <c r="C120" s="57"/>
      <c r="D120" s="57"/>
      <c r="E120" s="57"/>
      <c r="F120" s="57"/>
      <c r="G120" s="57"/>
    </row>
    <row r="121" spans="1:7" s="66" customFormat="1" ht="12.75" customHeight="1">
      <c r="A121" s="1141" t="s">
        <v>579</v>
      </c>
      <c r="B121" s="1141"/>
      <c r="C121" s="1141"/>
      <c r="D121" s="1141"/>
      <c r="E121" s="1141"/>
      <c r="F121" s="1141"/>
      <c r="G121" s="1141"/>
    </row>
    <row r="122" spans="1:7" ht="12.75" customHeight="1">
      <c r="A122" s="1138" t="s">
        <v>580</v>
      </c>
      <c r="B122" s="1138"/>
      <c r="C122" s="1138"/>
      <c r="D122" s="1138"/>
      <c r="E122" s="1138"/>
      <c r="F122" s="1138"/>
      <c r="G122" s="1138"/>
    </row>
    <row r="123" spans="1:7" ht="46.5" customHeight="1">
      <c r="A123" s="1125" t="s">
        <v>581</v>
      </c>
      <c r="B123" s="1125"/>
      <c r="C123" s="1125"/>
      <c r="D123" s="1125"/>
      <c r="E123" s="1125"/>
      <c r="F123" s="1125"/>
      <c r="G123" s="1125"/>
    </row>
    <row r="124" spans="1:7" ht="30.75" customHeight="1">
      <c r="A124" s="1125" t="s">
        <v>582</v>
      </c>
      <c r="B124" s="1125"/>
      <c r="C124" s="1125"/>
      <c r="D124" s="1125"/>
      <c r="E124" s="1125"/>
      <c r="F124" s="1125"/>
      <c r="G124" s="1125"/>
    </row>
    <row r="125" spans="1:7" ht="55.5" customHeight="1">
      <c r="A125" s="1125" t="s">
        <v>904</v>
      </c>
      <c r="B125" s="1125"/>
      <c r="C125" s="1125"/>
      <c r="D125" s="1125"/>
      <c r="E125" s="1125"/>
      <c r="F125" s="1125"/>
      <c r="G125" s="1125"/>
    </row>
    <row r="126" spans="1:7" ht="52.5" customHeight="1">
      <c r="A126" s="1125" t="s">
        <v>905</v>
      </c>
      <c r="B126" s="1125"/>
      <c r="C126" s="1125"/>
      <c r="D126" s="1125"/>
      <c r="E126" s="1125"/>
      <c r="F126" s="1125"/>
      <c r="G126" s="1125"/>
    </row>
    <row r="127" spans="1:7" ht="30" customHeight="1">
      <c r="A127" s="1125" t="s">
        <v>906</v>
      </c>
      <c r="B127" s="1125"/>
      <c r="C127" s="1125"/>
      <c r="D127" s="1125"/>
      <c r="E127" s="1125"/>
      <c r="F127" s="1125"/>
      <c r="G127" s="1125"/>
    </row>
    <row r="128" spans="1:7" ht="35.25" customHeight="1">
      <c r="A128" s="1125" t="s">
        <v>907</v>
      </c>
      <c r="B128" s="1125"/>
      <c r="C128" s="1125"/>
      <c r="D128" s="1125"/>
      <c r="E128" s="1125"/>
      <c r="F128" s="1125"/>
      <c r="G128" s="1125"/>
    </row>
    <row r="129" spans="1:7" ht="14.25">
      <c r="A129" s="57"/>
      <c r="B129" s="57"/>
      <c r="C129" s="57"/>
      <c r="D129" s="57"/>
      <c r="E129" s="57"/>
      <c r="F129" s="57"/>
      <c r="G129" s="57"/>
    </row>
    <row r="130" spans="1:7" s="66" customFormat="1" ht="12.75" customHeight="1">
      <c r="A130" s="1141" t="s">
        <v>908</v>
      </c>
      <c r="B130" s="1141"/>
      <c r="C130" s="1141"/>
      <c r="D130" s="1141"/>
      <c r="E130" s="1141"/>
      <c r="F130" s="1141"/>
      <c r="G130" s="1141"/>
    </row>
    <row r="131" spans="1:7" ht="80.25" customHeight="1">
      <c r="A131" s="1125" t="s">
        <v>909</v>
      </c>
      <c r="B131" s="1125"/>
      <c r="C131" s="1125"/>
      <c r="D131" s="1125"/>
      <c r="E131" s="1125"/>
      <c r="F131" s="1125"/>
      <c r="G131" s="1125"/>
    </row>
    <row r="132" spans="1:7" ht="14.25">
      <c r="A132" s="1138"/>
      <c r="B132" s="1138"/>
      <c r="C132" s="1138"/>
      <c r="D132" s="1138"/>
      <c r="E132" s="1138"/>
      <c r="F132" s="1138"/>
      <c r="G132" s="1138"/>
    </row>
    <row r="133" spans="1:7" s="66" customFormat="1" ht="12.75" customHeight="1">
      <c r="A133" s="1141" t="s">
        <v>910</v>
      </c>
      <c r="B133" s="1141"/>
      <c r="C133" s="1141"/>
      <c r="D133" s="1141"/>
      <c r="E133" s="1141"/>
      <c r="F133" s="1141"/>
      <c r="G133" s="1141"/>
    </row>
    <row r="134" spans="1:7" s="66" customFormat="1" ht="10.5" customHeight="1">
      <c r="A134" s="65"/>
      <c r="B134" s="65"/>
      <c r="C134" s="65"/>
      <c r="D134" s="65"/>
      <c r="E134" s="65"/>
      <c r="F134" s="65"/>
      <c r="G134" s="65"/>
    </row>
    <row r="135" spans="1:7" ht="12.75" customHeight="1">
      <c r="A135" s="1140" t="s">
        <v>911</v>
      </c>
      <c r="B135" s="1140"/>
      <c r="C135" s="1140"/>
      <c r="D135" s="1140"/>
      <c r="E135" s="1140"/>
      <c r="F135" s="1140"/>
      <c r="G135" s="1140"/>
    </row>
    <row r="136" spans="1:7" ht="98.25" customHeight="1">
      <c r="A136" s="1125" t="s">
        <v>912</v>
      </c>
      <c r="B136" s="1125"/>
      <c r="C136" s="1125"/>
      <c r="D136" s="1125"/>
      <c r="E136" s="1125"/>
      <c r="F136" s="1125"/>
      <c r="G136" s="1125"/>
    </row>
    <row r="137" spans="1:7" ht="12.75" customHeight="1">
      <c r="A137" s="1138" t="s">
        <v>913</v>
      </c>
      <c r="B137" s="1138"/>
      <c r="C137" s="1138"/>
      <c r="D137" s="1138"/>
      <c r="E137" s="1138"/>
      <c r="F137" s="1138"/>
      <c r="G137" s="1138"/>
    </row>
    <row r="138" spans="1:7" ht="12.75" customHeight="1">
      <c r="A138" s="1138" t="s">
        <v>914</v>
      </c>
      <c r="B138" s="1138"/>
      <c r="C138" s="1138"/>
      <c r="D138" s="1138"/>
      <c r="E138" s="1138"/>
      <c r="F138" s="1138"/>
      <c r="G138" s="1138"/>
    </row>
    <row r="139" spans="1:7" ht="12.75" customHeight="1">
      <c r="A139" s="1138" t="s">
        <v>915</v>
      </c>
      <c r="B139" s="1138"/>
      <c r="C139" s="1138"/>
      <c r="D139" s="1138"/>
      <c r="E139" s="1138"/>
      <c r="F139" s="1138"/>
      <c r="G139" s="1138"/>
    </row>
    <row r="140" spans="1:7" ht="12.75" customHeight="1">
      <c r="A140" s="1138" t="s">
        <v>916</v>
      </c>
      <c r="B140" s="1138"/>
      <c r="C140" s="1138"/>
      <c r="D140" s="1138"/>
      <c r="E140" s="1138"/>
      <c r="F140" s="1138"/>
      <c r="G140" s="1138"/>
    </row>
    <row r="141" spans="1:7" ht="12.75" customHeight="1">
      <c r="A141" s="1138" t="s">
        <v>917</v>
      </c>
      <c r="B141" s="1138"/>
      <c r="C141" s="1138"/>
      <c r="D141" s="1138"/>
      <c r="E141" s="1138"/>
      <c r="F141" s="1138"/>
      <c r="G141" s="1138"/>
    </row>
    <row r="142" spans="1:7" ht="8.25" customHeight="1">
      <c r="A142" s="57"/>
      <c r="B142" s="57"/>
      <c r="C142" s="57"/>
      <c r="D142" s="57"/>
      <c r="E142" s="57"/>
      <c r="F142" s="57"/>
      <c r="G142" s="57"/>
    </row>
    <row r="143" spans="1:7" ht="12.75" customHeight="1">
      <c r="A143" s="1138" t="s">
        <v>918</v>
      </c>
      <c r="B143" s="1138"/>
      <c r="C143" s="1138"/>
      <c r="D143" s="1138"/>
      <c r="E143" s="1138"/>
      <c r="F143" s="1138"/>
      <c r="G143" s="1138"/>
    </row>
    <row r="144" spans="1:7" ht="12.75" customHeight="1">
      <c r="A144" s="1138" t="s">
        <v>919</v>
      </c>
      <c r="B144" s="1138"/>
      <c r="C144" s="1138"/>
      <c r="D144" s="1138"/>
      <c r="E144" s="1138"/>
      <c r="F144" s="1138"/>
      <c r="G144" s="1138"/>
    </row>
    <row r="145" spans="1:7" ht="12.75" customHeight="1">
      <c r="A145" s="1138" t="s">
        <v>920</v>
      </c>
      <c r="B145" s="1138"/>
      <c r="C145" s="1138"/>
      <c r="D145" s="1138"/>
      <c r="E145" s="1138"/>
      <c r="F145" s="1138"/>
      <c r="G145" s="1138"/>
    </row>
    <row r="146" spans="1:7" ht="9" customHeight="1">
      <c r="A146" s="57"/>
      <c r="B146" s="57"/>
      <c r="C146" s="57"/>
      <c r="D146" s="57"/>
      <c r="E146" s="57"/>
      <c r="F146" s="57"/>
      <c r="G146" s="57"/>
    </row>
    <row r="147" spans="1:7" s="67" customFormat="1" ht="12.75" customHeight="1">
      <c r="A147" s="1140" t="s">
        <v>921</v>
      </c>
      <c r="B147" s="1140"/>
      <c r="C147" s="1140"/>
      <c r="D147" s="1140"/>
      <c r="E147" s="1140"/>
      <c r="F147" s="1140"/>
      <c r="G147" s="1140"/>
    </row>
    <row r="148" spans="1:7" ht="72" customHeight="1">
      <c r="A148" s="1125" t="s">
        <v>922</v>
      </c>
      <c r="B148" s="1125"/>
      <c r="C148" s="1125"/>
      <c r="D148" s="1125"/>
      <c r="E148" s="1125"/>
      <c r="F148" s="1125"/>
      <c r="G148" s="1125"/>
    </row>
    <row r="149" spans="1:7" ht="36.75" customHeight="1">
      <c r="A149" s="1125" t="s">
        <v>932</v>
      </c>
      <c r="B149" s="1125"/>
      <c r="C149" s="1125"/>
      <c r="D149" s="1125"/>
      <c r="E149" s="1125"/>
      <c r="F149" s="1125"/>
      <c r="G149" s="1125"/>
    </row>
    <row r="150" spans="1:7" s="67" customFormat="1" ht="12.75" customHeight="1">
      <c r="A150" s="1140" t="s">
        <v>933</v>
      </c>
      <c r="B150" s="1140"/>
      <c r="C150" s="1140"/>
      <c r="D150" s="1140"/>
      <c r="E150" s="1140"/>
      <c r="F150" s="1140"/>
      <c r="G150" s="1140"/>
    </row>
    <row r="151" spans="1:7" ht="85.5" customHeight="1">
      <c r="A151" s="1125" t="s">
        <v>934</v>
      </c>
      <c r="B151" s="1125"/>
      <c r="C151" s="1125"/>
      <c r="D151" s="1125"/>
      <c r="E151" s="1125"/>
      <c r="F151" s="1125"/>
      <c r="G151" s="1125"/>
    </row>
    <row r="152" spans="1:7" ht="71.25" customHeight="1">
      <c r="A152" s="1125" t="s">
        <v>935</v>
      </c>
      <c r="B152" s="1125"/>
      <c r="C152" s="1125"/>
      <c r="D152" s="1125"/>
      <c r="E152" s="1125"/>
      <c r="F152" s="1125"/>
      <c r="G152" s="1125"/>
    </row>
    <row r="153" spans="1:7" ht="55.5" customHeight="1">
      <c r="A153" s="1125" t="s">
        <v>936</v>
      </c>
      <c r="B153" s="1125"/>
      <c r="C153" s="1125"/>
      <c r="D153" s="1125"/>
      <c r="E153" s="1125"/>
      <c r="F153" s="1125"/>
      <c r="G153" s="1125"/>
    </row>
    <row r="154" spans="1:7" ht="14.25">
      <c r="A154" s="57"/>
      <c r="B154" s="57"/>
      <c r="C154" s="57"/>
      <c r="D154" s="57"/>
      <c r="E154" s="57"/>
      <c r="F154" s="57"/>
      <c r="G154" s="57"/>
    </row>
    <row r="155" spans="1:7" ht="12.75" customHeight="1">
      <c r="A155" s="1140" t="s">
        <v>937</v>
      </c>
      <c r="B155" s="1140"/>
      <c r="C155" s="1140"/>
      <c r="D155" s="1140"/>
      <c r="E155" s="1140"/>
      <c r="F155" s="1140"/>
      <c r="G155" s="1140"/>
    </row>
    <row r="156" spans="1:7" ht="75.75" customHeight="1">
      <c r="A156" s="1125" t="s">
        <v>938</v>
      </c>
      <c r="B156" s="1125"/>
      <c r="C156" s="1125"/>
      <c r="D156" s="1125"/>
      <c r="E156" s="1125"/>
      <c r="F156" s="1125"/>
      <c r="G156" s="1125"/>
    </row>
    <row r="157" spans="1:7" ht="10.5" customHeight="1">
      <c r="A157" s="1125" t="s">
        <v>939</v>
      </c>
      <c r="B157" s="1125"/>
      <c r="C157" s="1125"/>
      <c r="D157" s="1125"/>
      <c r="E157" s="1125"/>
      <c r="F157" s="1125"/>
      <c r="G157" s="1125"/>
    </row>
    <row r="158" spans="1:7" ht="14.25">
      <c r="A158" s="57"/>
      <c r="B158" s="57"/>
      <c r="C158" s="57"/>
      <c r="D158" s="57"/>
      <c r="E158" s="57"/>
      <c r="F158" s="57"/>
      <c r="G158" s="57"/>
    </row>
    <row r="159" spans="1:7" s="67" customFormat="1" ht="12.75" customHeight="1">
      <c r="A159" s="1143" t="s">
        <v>940</v>
      </c>
      <c r="B159" s="1143"/>
      <c r="C159" s="1143"/>
      <c r="D159" s="1143"/>
      <c r="E159" s="1143"/>
      <c r="F159" s="1143"/>
      <c r="G159" s="1143"/>
    </row>
    <row r="160" spans="1:7" ht="81.75" customHeight="1">
      <c r="A160" s="1142" t="s">
        <v>941</v>
      </c>
      <c r="B160" s="1142"/>
      <c r="C160" s="1142"/>
      <c r="D160" s="1142"/>
      <c r="E160" s="1142"/>
      <c r="F160" s="1142"/>
      <c r="G160" s="1142"/>
    </row>
    <row r="161" spans="1:7" ht="32.25" customHeight="1">
      <c r="A161" s="1142" t="s">
        <v>942</v>
      </c>
      <c r="B161" s="1142"/>
      <c r="C161" s="1142"/>
      <c r="D161" s="1142"/>
      <c r="E161" s="1142"/>
      <c r="F161" s="1142"/>
      <c r="G161" s="1142"/>
    </row>
    <row r="162" spans="1:7" ht="56.25" customHeight="1">
      <c r="A162" s="1142" t="s">
        <v>943</v>
      </c>
      <c r="B162" s="1142"/>
      <c r="C162" s="1142"/>
      <c r="D162" s="1142"/>
      <c r="E162" s="1142"/>
      <c r="F162" s="1142"/>
      <c r="G162" s="1142"/>
    </row>
    <row r="163" spans="1:7" ht="28.5" customHeight="1">
      <c r="A163" s="1142" t="s">
        <v>944</v>
      </c>
      <c r="B163" s="1142"/>
      <c r="C163" s="1142"/>
      <c r="D163" s="1142"/>
      <c r="E163" s="1142"/>
      <c r="F163" s="1142"/>
      <c r="G163" s="1142"/>
    </row>
    <row r="164" spans="1:7" ht="14.25">
      <c r="A164" s="57"/>
      <c r="B164" s="57"/>
      <c r="C164" s="57"/>
      <c r="D164" s="57"/>
      <c r="E164" s="57"/>
      <c r="F164" s="57"/>
      <c r="G164" s="57"/>
    </row>
    <row r="165" spans="1:7" s="67" customFormat="1" ht="12.75" customHeight="1">
      <c r="A165" s="1140" t="s">
        <v>945</v>
      </c>
      <c r="B165" s="1140"/>
      <c r="C165" s="1140"/>
      <c r="D165" s="1140"/>
      <c r="E165" s="1140"/>
      <c r="F165" s="1140"/>
      <c r="G165" s="1140"/>
    </row>
    <row r="166" spans="1:7" ht="31.5" customHeight="1">
      <c r="A166" s="1125" t="s">
        <v>0</v>
      </c>
      <c r="B166" s="1125"/>
      <c r="C166" s="1125"/>
      <c r="D166" s="1125"/>
      <c r="E166" s="1125"/>
      <c r="F166" s="1125"/>
      <c r="G166" s="1125"/>
    </row>
    <row r="167" spans="1:7" ht="12.75" customHeight="1">
      <c r="A167" s="1138"/>
      <c r="B167" s="1138"/>
      <c r="C167" s="1138"/>
      <c r="D167" s="1138"/>
      <c r="E167" s="1138"/>
      <c r="F167" s="1138"/>
      <c r="G167" s="1138"/>
    </row>
    <row r="168" spans="1:7" ht="30.75" customHeight="1">
      <c r="A168" s="1125" t="s">
        <v>1</v>
      </c>
      <c r="B168" s="1125"/>
      <c r="C168" s="1125"/>
      <c r="D168" s="1125"/>
      <c r="E168" s="1125"/>
      <c r="F168" s="1125"/>
      <c r="G168" s="1125"/>
    </row>
    <row r="169" spans="1:7" ht="14.25">
      <c r="A169" s="57"/>
      <c r="B169" s="57"/>
      <c r="C169" s="57"/>
      <c r="D169" s="57"/>
      <c r="E169" s="57"/>
      <c r="F169" s="57"/>
      <c r="G169" s="57"/>
    </row>
    <row r="170" spans="1:7" s="67" customFormat="1" ht="12.75" customHeight="1">
      <c r="A170" s="1140" t="s">
        <v>2</v>
      </c>
      <c r="B170" s="1140"/>
      <c r="C170" s="1140"/>
      <c r="D170" s="1140"/>
      <c r="E170" s="1140"/>
      <c r="F170" s="1140"/>
      <c r="G170" s="1140"/>
    </row>
    <row r="171" spans="1:7" ht="67.5" customHeight="1">
      <c r="A171" s="1125" t="s">
        <v>3</v>
      </c>
      <c r="B171" s="1125"/>
      <c r="C171" s="1125"/>
      <c r="D171" s="1125"/>
      <c r="E171" s="1125"/>
      <c r="F171" s="1125"/>
      <c r="G171" s="1125"/>
    </row>
    <row r="172" spans="1:7" ht="75" customHeight="1">
      <c r="A172" s="1125" t="s">
        <v>4</v>
      </c>
      <c r="B172" s="1125"/>
      <c r="C172" s="1125"/>
      <c r="D172" s="1125"/>
      <c r="E172" s="1125"/>
      <c r="F172" s="1125"/>
      <c r="G172" s="1125"/>
    </row>
    <row r="173" spans="1:7" ht="14.25">
      <c r="A173" s="57"/>
      <c r="B173" s="57"/>
      <c r="C173" s="57"/>
      <c r="D173" s="57"/>
      <c r="E173" s="57"/>
      <c r="F173" s="57"/>
      <c r="G173" s="57"/>
    </row>
    <row r="174" spans="1:7" s="67" customFormat="1" ht="12.75" customHeight="1">
      <c r="A174" s="1140" t="s">
        <v>5</v>
      </c>
      <c r="B174" s="1140"/>
      <c r="C174" s="1140"/>
      <c r="D174" s="1140"/>
      <c r="E174" s="1140"/>
      <c r="F174" s="1140"/>
      <c r="G174" s="1140"/>
    </row>
    <row r="175" spans="1:7" ht="57" customHeight="1">
      <c r="A175" s="1125" t="s">
        <v>6</v>
      </c>
      <c r="B175" s="1125"/>
      <c r="C175" s="1125"/>
      <c r="D175" s="1125"/>
      <c r="E175" s="1125"/>
      <c r="F175" s="1125"/>
      <c r="G175" s="1125"/>
    </row>
    <row r="176" spans="1:7" ht="29.25" customHeight="1">
      <c r="A176" s="1125" t="s">
        <v>7</v>
      </c>
      <c r="B176" s="1125"/>
      <c r="C176" s="1125"/>
      <c r="D176" s="1125"/>
      <c r="E176" s="1125"/>
      <c r="F176" s="1125"/>
      <c r="G176" s="1125"/>
    </row>
    <row r="177" spans="1:7" ht="30.75" customHeight="1">
      <c r="A177" s="1125" t="s">
        <v>8</v>
      </c>
      <c r="B177" s="1125"/>
      <c r="C177" s="1125"/>
      <c r="D177" s="1125"/>
      <c r="E177" s="1125"/>
      <c r="F177" s="1125"/>
      <c r="G177" s="1125"/>
    </row>
    <row r="178" spans="1:7" ht="16.5" customHeight="1">
      <c r="A178" s="1125" t="s">
        <v>9</v>
      </c>
      <c r="B178" s="1125"/>
      <c r="C178" s="1125"/>
      <c r="D178" s="1125"/>
      <c r="E178" s="1125"/>
      <c r="F178" s="1125"/>
      <c r="G178" s="1125"/>
    </row>
    <row r="179" spans="1:7" ht="16.5" customHeight="1">
      <c r="A179" s="57"/>
      <c r="B179" s="57"/>
      <c r="C179" s="57"/>
      <c r="D179" s="57"/>
      <c r="E179" s="57"/>
      <c r="F179" s="57"/>
      <c r="G179" s="57"/>
    </row>
    <row r="180" spans="1:7" ht="12.75" customHeight="1">
      <c r="A180" s="1141" t="s">
        <v>127</v>
      </c>
      <c r="B180" s="1141"/>
      <c r="C180" s="1141"/>
      <c r="D180" s="1141"/>
      <c r="E180" s="1141"/>
      <c r="F180" s="1141"/>
      <c r="G180" s="1141"/>
    </row>
    <row r="181" spans="1:7" ht="12.75" customHeight="1">
      <c r="A181" s="1138" t="s">
        <v>128</v>
      </c>
      <c r="B181" s="1138"/>
      <c r="C181" s="1138"/>
      <c r="D181" s="1138"/>
      <c r="E181" s="1138"/>
      <c r="F181" s="1138"/>
      <c r="G181" s="1138"/>
    </row>
    <row r="182" spans="1:7" ht="12.75" customHeight="1">
      <c r="A182" s="1138" t="s">
        <v>129</v>
      </c>
      <c r="B182" s="1138"/>
      <c r="C182" s="1138"/>
      <c r="D182" s="1138"/>
      <c r="E182" s="1138"/>
      <c r="F182" s="1138"/>
      <c r="G182" s="1138"/>
    </row>
    <row r="183" spans="1:7" ht="40.5" customHeight="1">
      <c r="A183" s="1125" t="s">
        <v>130</v>
      </c>
      <c r="B183" s="1125"/>
      <c r="C183" s="1125"/>
      <c r="D183" s="1125"/>
      <c r="E183" s="1125"/>
      <c r="F183" s="1125"/>
      <c r="G183" s="1125"/>
    </row>
    <row r="184" spans="1:7" ht="40.5" customHeight="1">
      <c r="A184" s="1125" t="s">
        <v>131</v>
      </c>
      <c r="B184" s="1125"/>
      <c r="C184" s="1125"/>
      <c r="D184" s="1125"/>
      <c r="E184" s="1125"/>
      <c r="F184" s="1125"/>
      <c r="G184" s="1125"/>
    </row>
    <row r="185" spans="1:7" ht="40.5" customHeight="1">
      <c r="A185" s="1125" t="s">
        <v>132</v>
      </c>
      <c r="B185" s="1125"/>
      <c r="C185" s="1125"/>
      <c r="D185" s="1125"/>
      <c r="E185" s="1125"/>
      <c r="F185" s="1125"/>
      <c r="G185" s="1125"/>
    </row>
    <row r="186" spans="1:7" ht="27.75" customHeight="1">
      <c r="A186" s="1125" t="s">
        <v>133</v>
      </c>
      <c r="B186" s="1125"/>
      <c r="C186" s="1125"/>
      <c r="D186" s="1125"/>
      <c r="E186" s="1125"/>
      <c r="F186" s="1125"/>
      <c r="G186" s="1125"/>
    </row>
    <row r="187" spans="1:7" ht="14.25">
      <c r="A187" s="59"/>
      <c r="B187" s="59"/>
      <c r="C187" s="59"/>
      <c r="D187" s="59"/>
      <c r="E187" s="59"/>
      <c r="F187" s="59"/>
      <c r="G187" s="59"/>
    </row>
    <row r="188" spans="1:7" ht="34.5" customHeight="1">
      <c r="A188" s="1144" t="s">
        <v>134</v>
      </c>
      <c r="B188" s="1144"/>
      <c r="C188" s="1144"/>
      <c r="D188" s="1144"/>
      <c r="E188" s="1144"/>
      <c r="F188" s="1144"/>
      <c r="G188" s="1144"/>
    </row>
    <row r="189" spans="1:7" ht="48" customHeight="1">
      <c r="A189" s="1125" t="s">
        <v>135</v>
      </c>
      <c r="B189" s="1125"/>
      <c r="C189" s="1125"/>
      <c r="D189" s="1125"/>
      <c r="E189" s="1125"/>
      <c r="F189" s="1125"/>
      <c r="G189" s="1125"/>
    </row>
    <row r="190" spans="1:7" ht="44.25" customHeight="1">
      <c r="A190" s="1125" t="s">
        <v>83</v>
      </c>
      <c r="B190" s="1125"/>
      <c r="C190" s="1125"/>
      <c r="D190" s="1125"/>
      <c r="E190" s="1125"/>
      <c r="F190" s="1125"/>
      <c r="G190" s="1125"/>
    </row>
    <row r="191" spans="1:7" ht="28.5" customHeight="1">
      <c r="A191" s="1125" t="s">
        <v>85</v>
      </c>
      <c r="B191" s="1125"/>
      <c r="C191" s="1125"/>
      <c r="D191" s="1125"/>
      <c r="E191" s="1125"/>
      <c r="F191" s="1125"/>
      <c r="G191" s="1125"/>
    </row>
    <row r="192" spans="1:7" ht="14.25">
      <c r="A192" s="53"/>
      <c r="B192" s="53"/>
      <c r="C192" s="53"/>
      <c r="D192" s="53"/>
      <c r="E192" s="53"/>
      <c r="F192" s="53"/>
      <c r="G192" s="53"/>
    </row>
    <row r="193" spans="1:6" ht="15">
      <c r="A193" s="68"/>
      <c r="B193" s="69"/>
      <c r="C193" s="69"/>
      <c r="D193" s="69"/>
      <c r="E193" s="69"/>
      <c r="F193" s="69"/>
    </row>
    <row r="194" spans="1:9" ht="14.25">
      <c r="A194" s="30" t="e">
        <f>IF(#REF!=0,"",#REF!)</f>
        <v>#REF!</v>
      </c>
      <c r="B194" s="31"/>
      <c r="C194" s="32" t="e">
        <f>IF(A194="","",#REF!)</f>
        <v>#REF!</v>
      </c>
      <c r="D194" s="29"/>
      <c r="E194" s="29"/>
      <c r="F194" s="70" t="e">
        <f>IF(A194="","","podpis:………………")</f>
        <v>#REF!</v>
      </c>
      <c r="G194" s="71"/>
      <c r="H194" s="12"/>
      <c r="I194" s="12"/>
    </row>
    <row r="195" spans="1:9" ht="26.25" customHeight="1">
      <c r="A195" s="30" t="e">
        <f>IF(#REF!=0,"",#REF!)</f>
        <v>#REF!</v>
      </c>
      <c r="B195" s="31"/>
      <c r="C195" s="32" t="e">
        <f>IF(A195="","",#REF!)</f>
        <v>#REF!</v>
      </c>
      <c r="D195" s="29"/>
      <c r="E195" s="29"/>
      <c r="F195" s="70" t="e">
        <f>IF(A195="","","podpis:………………")</f>
        <v>#REF!</v>
      </c>
      <c r="G195" s="71"/>
      <c r="H195" s="12"/>
      <c r="I195" s="12"/>
    </row>
    <row r="196" spans="1:9" ht="20.25" customHeight="1">
      <c r="A196" s="31"/>
      <c r="B196" s="31"/>
      <c r="C196" s="31"/>
      <c r="D196" s="31"/>
      <c r="E196" s="29"/>
      <c r="F196" s="29"/>
      <c r="G196" s="29"/>
      <c r="H196" s="15"/>
      <c r="I196" s="12"/>
    </row>
    <row r="197" spans="1:9" ht="14.25">
      <c r="A197" s="1114" t="e">
        <f>CONCATENATE(#REF!,": ",#REF!)</f>
        <v>#REF!</v>
      </c>
      <c r="B197" s="1114"/>
      <c r="C197" s="1114"/>
      <c r="D197" s="1114"/>
      <c r="E197" s="1114"/>
      <c r="F197" s="70" t="s">
        <v>608</v>
      </c>
      <c r="G197" s="71"/>
      <c r="H197" s="12"/>
      <c r="I197" s="12"/>
    </row>
    <row r="198" spans="1:9" ht="14.25">
      <c r="A198" s="16"/>
      <c r="B198" s="29"/>
      <c r="C198" s="29"/>
      <c r="D198" s="29"/>
      <c r="E198" s="29"/>
      <c r="F198" s="29"/>
      <c r="G198" s="29"/>
      <c r="H198" s="12"/>
      <c r="I198" s="12"/>
    </row>
    <row r="199" spans="1:9" ht="14.25">
      <c r="A199" s="1114" t="e">
        <f>CONCATENATE("Miejscowość:","  ",#REF!)</f>
        <v>#REF!</v>
      </c>
      <c r="B199" s="1114"/>
      <c r="C199" s="1114"/>
      <c r="D199" s="1114"/>
      <c r="E199" s="1114"/>
      <c r="F199" s="1114"/>
      <c r="G199" s="1114"/>
      <c r="H199" s="14"/>
      <c r="I199" s="14"/>
    </row>
    <row r="200" spans="1:6" ht="13.5" customHeight="1">
      <c r="A200" s="68"/>
      <c r="B200" s="69"/>
      <c r="C200" s="69"/>
      <c r="D200" s="69"/>
      <c r="E200" s="69"/>
      <c r="F200" s="69"/>
    </row>
    <row r="201" spans="1:6" ht="15">
      <c r="A201" s="68"/>
      <c r="B201" s="69"/>
      <c r="C201" s="69"/>
      <c r="D201" s="69"/>
      <c r="E201" s="69"/>
      <c r="F201" s="69"/>
    </row>
    <row r="202" spans="1:6" ht="15">
      <c r="A202" s="68"/>
      <c r="B202" s="69"/>
      <c r="C202" s="69"/>
      <c r="D202" s="69"/>
      <c r="E202" s="69"/>
      <c r="F202" s="69"/>
    </row>
    <row r="203" spans="1:6" ht="15">
      <c r="A203" s="68"/>
      <c r="B203" s="69"/>
      <c r="C203" s="69"/>
      <c r="D203" s="69"/>
      <c r="E203" s="69"/>
      <c r="F203" s="69"/>
    </row>
    <row r="204" spans="1:6" ht="15">
      <c r="A204" s="68"/>
      <c r="B204" s="69"/>
      <c r="C204" s="69"/>
      <c r="D204" s="69"/>
      <c r="E204" s="69"/>
      <c r="F204" s="69"/>
    </row>
    <row r="205" spans="1:6" ht="15">
      <c r="A205" s="68"/>
      <c r="B205" s="69"/>
      <c r="C205" s="69"/>
      <c r="D205" s="69"/>
      <c r="E205" s="69"/>
      <c r="F205" s="69"/>
    </row>
    <row r="206" spans="1:6" ht="15">
      <c r="A206" s="33"/>
      <c r="B206" s="34"/>
      <c r="C206" s="35"/>
      <c r="D206" s="47"/>
      <c r="E206" s="36"/>
      <c r="F206" s="34"/>
    </row>
    <row r="207" spans="1:6" ht="15">
      <c r="A207" s="33"/>
      <c r="B207" s="34"/>
      <c r="C207" s="35"/>
      <c r="D207" s="72"/>
      <c r="E207" s="36"/>
      <c r="F207" s="34"/>
    </row>
    <row r="208" spans="1:6" ht="15">
      <c r="A208" s="33"/>
      <c r="B208" s="34"/>
      <c r="C208" s="35"/>
      <c r="D208" s="72"/>
      <c r="E208" s="36"/>
      <c r="F208" s="34"/>
    </row>
    <row r="209" spans="1:6" ht="15">
      <c r="A209" s="33"/>
      <c r="B209" s="34"/>
      <c r="C209" s="35"/>
      <c r="D209" s="72"/>
      <c r="E209" s="36"/>
      <c r="F209" s="34"/>
    </row>
    <row r="210" spans="1:6" ht="15">
      <c r="A210" s="33"/>
      <c r="B210" s="34"/>
      <c r="C210" s="35"/>
      <c r="D210" s="47"/>
      <c r="E210" s="36"/>
      <c r="F210" s="34"/>
    </row>
    <row r="211" spans="1:6" ht="15">
      <c r="A211" s="33"/>
      <c r="B211" s="34"/>
      <c r="C211" s="35"/>
      <c r="D211" s="72"/>
      <c r="E211" s="36"/>
      <c r="F211" s="34"/>
    </row>
    <row r="212" spans="1:6" ht="15">
      <c r="A212" s="33"/>
      <c r="B212" s="34"/>
      <c r="C212" s="35"/>
      <c r="D212" s="47"/>
      <c r="E212" s="36"/>
      <c r="F212" s="34"/>
    </row>
    <row r="213" spans="1:6" ht="15">
      <c r="A213" s="33"/>
      <c r="B213" s="34"/>
      <c r="C213" s="35"/>
      <c r="D213" s="72"/>
      <c r="E213" s="36"/>
      <c r="F213" s="34"/>
    </row>
  </sheetData>
  <sheetProtection selectLockedCells="1" selectUnlockedCells="1"/>
  <mergeCells count="142">
    <mergeCell ref="A183:G183"/>
    <mergeCell ref="A184:G184"/>
    <mergeCell ref="A185:G185"/>
    <mergeCell ref="A197:E197"/>
    <mergeCell ref="A199:G199"/>
    <mergeCell ref="A188:G188"/>
    <mergeCell ref="A189:G189"/>
    <mergeCell ref="A190:G190"/>
    <mergeCell ref="A191:G191"/>
    <mergeCell ref="A170:G170"/>
    <mergeCell ref="A171:G171"/>
    <mergeCell ref="A172:G172"/>
    <mergeCell ref="A174:G174"/>
    <mergeCell ref="A186:G186"/>
    <mergeCell ref="A177:G177"/>
    <mergeCell ref="A178:G178"/>
    <mergeCell ref="A180:G180"/>
    <mergeCell ref="A181:G181"/>
    <mergeCell ref="A182:G182"/>
    <mergeCell ref="A157:G157"/>
    <mergeCell ref="A159:G159"/>
    <mergeCell ref="A175:G175"/>
    <mergeCell ref="A176:G176"/>
    <mergeCell ref="A162:G162"/>
    <mergeCell ref="A163:G163"/>
    <mergeCell ref="A165:G165"/>
    <mergeCell ref="A166:G166"/>
    <mergeCell ref="A167:G167"/>
    <mergeCell ref="A168:G168"/>
    <mergeCell ref="A160:G160"/>
    <mergeCell ref="A161:G161"/>
    <mergeCell ref="A148:G148"/>
    <mergeCell ref="A149:G149"/>
    <mergeCell ref="A150:G150"/>
    <mergeCell ref="A151:G151"/>
    <mergeCell ref="A152:G152"/>
    <mergeCell ref="A153:G153"/>
    <mergeCell ref="A155:G155"/>
    <mergeCell ref="A156:G156"/>
    <mergeCell ref="A128:G128"/>
    <mergeCell ref="A130:G130"/>
    <mergeCell ref="A138:G138"/>
    <mergeCell ref="A139:G139"/>
    <mergeCell ref="A140:G140"/>
    <mergeCell ref="A141:G141"/>
    <mergeCell ref="A145:G145"/>
    <mergeCell ref="A147:G147"/>
    <mergeCell ref="A133:G133"/>
    <mergeCell ref="A135:G135"/>
    <mergeCell ref="A136:G136"/>
    <mergeCell ref="A137:G137"/>
    <mergeCell ref="A143:G143"/>
    <mergeCell ref="A144:G144"/>
    <mergeCell ref="A131:G131"/>
    <mergeCell ref="A132:G132"/>
    <mergeCell ref="A118:G118"/>
    <mergeCell ref="A121:G121"/>
    <mergeCell ref="A122:G122"/>
    <mergeCell ref="A123:G123"/>
    <mergeCell ref="A124:G124"/>
    <mergeCell ref="A125:G125"/>
    <mergeCell ref="A126:G126"/>
    <mergeCell ref="A127:G127"/>
    <mergeCell ref="A108:G108"/>
    <mergeCell ref="A109:G109"/>
    <mergeCell ref="A110:G110"/>
    <mergeCell ref="A111:G111"/>
    <mergeCell ref="A112:G112"/>
    <mergeCell ref="A114:G114"/>
    <mergeCell ref="A96:G96"/>
    <mergeCell ref="A98:G98"/>
    <mergeCell ref="A99:G99"/>
    <mergeCell ref="A100:G100"/>
    <mergeCell ref="A115:G115"/>
    <mergeCell ref="A117:G117"/>
    <mergeCell ref="A104:G104"/>
    <mergeCell ref="A105:G105"/>
    <mergeCell ref="A106:G106"/>
    <mergeCell ref="A107:G107"/>
    <mergeCell ref="A72:G72"/>
    <mergeCell ref="A73:G73"/>
    <mergeCell ref="A74:G74"/>
    <mergeCell ref="A77:G77"/>
    <mergeCell ref="A103:G103"/>
    <mergeCell ref="A89:G89"/>
    <mergeCell ref="A91:G91"/>
    <mergeCell ref="A92:G92"/>
    <mergeCell ref="A93:G93"/>
    <mergeCell ref="A95:G95"/>
    <mergeCell ref="A80:G80"/>
    <mergeCell ref="A102:G102"/>
    <mergeCell ref="A101:G101"/>
    <mergeCell ref="H53:I53"/>
    <mergeCell ref="A54:G54"/>
    <mergeCell ref="H54:I54"/>
    <mergeCell ref="A84:G84"/>
    <mergeCell ref="A85:G85"/>
    <mergeCell ref="A63:G63"/>
    <mergeCell ref="A66:G66"/>
    <mergeCell ref="A67:G67"/>
    <mergeCell ref="A70:G70"/>
    <mergeCell ref="A71:G71"/>
    <mergeCell ref="I40:M40"/>
    <mergeCell ref="A44:G44"/>
    <mergeCell ref="A45:G45"/>
    <mergeCell ref="A51:G51"/>
    <mergeCell ref="A52:G52"/>
    <mergeCell ref="H52:I52"/>
    <mergeCell ref="A57:G57"/>
    <mergeCell ref="A16:B16"/>
    <mergeCell ref="C16:G16"/>
    <mergeCell ref="A36:G36"/>
    <mergeCell ref="A38:G38"/>
    <mergeCell ref="A18:B18"/>
    <mergeCell ref="C18:F18"/>
    <mergeCell ref="A20:F20"/>
    <mergeCell ref="A28:G28"/>
    <mergeCell ref="A30:G30"/>
    <mergeCell ref="A32:F32"/>
    <mergeCell ref="A22:G22"/>
    <mergeCell ref="A24:F24"/>
    <mergeCell ref="A26:G26"/>
    <mergeCell ref="A17:B17"/>
    <mergeCell ref="C17:G17"/>
    <mergeCell ref="A60:G60"/>
    <mergeCell ref="A40:G40"/>
    <mergeCell ref="A53:G53"/>
    <mergeCell ref="A34:G34"/>
    <mergeCell ref="C12:G12"/>
    <mergeCell ref="C13:G13"/>
    <mergeCell ref="C14:G14"/>
    <mergeCell ref="C15:G15"/>
    <mergeCell ref="A10:B10"/>
    <mergeCell ref="C10:F10"/>
    <mergeCell ref="A11:B11"/>
    <mergeCell ref="C11:G11"/>
    <mergeCell ref="A9:B9"/>
    <mergeCell ref="C9:F9"/>
    <mergeCell ref="A1:G1"/>
    <mergeCell ref="A2:G2"/>
    <mergeCell ref="A4:G4"/>
    <mergeCell ref="A7:G7"/>
  </mergeCells>
  <printOptions/>
  <pageMargins left="0.7083333333333334" right="0.7083333333333334" top="0.7479166666666667" bottom="0.7479166666666667" header="0.5118055555555555" footer="0.5118055555555555"/>
  <pageSetup fitToHeight="0" fitToWidth="1" horizontalDpi="300" verticalDpi="300" orientation="portrait" paperSize="9" r:id="rId1"/>
  <rowBreaks count="7" manualBreakCount="7">
    <brk id="35" max="255" man="1"/>
    <brk id="60" max="255" man="1"/>
    <brk id="81" max="255" man="1"/>
    <brk id="107" max="255" man="1"/>
    <brk id="132" max="6" man="1"/>
    <brk id="153" max="6" man="1"/>
    <brk id="173" max="6" man="1"/>
  </rowBreaks>
</worksheet>
</file>

<file path=xl/worksheets/sheet5.xml><?xml version="1.0" encoding="utf-8"?>
<worksheet xmlns="http://schemas.openxmlformats.org/spreadsheetml/2006/main" xmlns:r="http://schemas.openxmlformats.org/officeDocument/2006/relationships">
  <sheetPr codeName="Arkusz3">
    <tabColor indexed="19"/>
    <pageSetUpPr fitToPage="1"/>
  </sheetPr>
  <dimension ref="A1:G75"/>
  <sheetViews>
    <sheetView showGridLines="0" view="pageBreakPreview" zoomScale="90" zoomScaleSheetLayoutView="90" zoomScalePageLayoutView="0" workbookViewId="0" topLeftCell="A1">
      <selection activeCell="E14" sqref="E14"/>
    </sheetView>
  </sheetViews>
  <sheetFormatPr defaultColWidth="7.10546875" defaultRowHeight="15"/>
  <cols>
    <col min="1" max="1" width="3.77734375" style="73" customWidth="1"/>
    <col min="2" max="2" width="51.77734375" style="73" customWidth="1"/>
    <col min="3" max="3" width="4.3359375" style="74" customWidth="1"/>
    <col min="4" max="4" width="18.77734375" style="73" customWidth="1"/>
    <col min="5" max="5" width="17.88671875" style="73" customWidth="1"/>
    <col min="6" max="16384" width="7.10546875" style="73" customWidth="1"/>
  </cols>
  <sheetData>
    <row r="1" spans="1:7" s="77" customFormat="1" ht="16.5" customHeight="1">
      <c r="A1" s="1150" t="e">
        <f>#REF!</f>
        <v>#REF!</v>
      </c>
      <c r="B1" s="1150"/>
      <c r="C1" s="99"/>
      <c r="D1" s="1151"/>
      <c r="E1" s="1151"/>
      <c r="F1" s="76"/>
      <c r="G1" s="76"/>
    </row>
    <row r="2" spans="1:5" s="77" customFormat="1" ht="16.5" customHeight="1">
      <c r="A2" s="1152" t="e">
        <f>#REF!</f>
        <v>#REF!</v>
      </c>
      <c r="B2" s="1152"/>
      <c r="C2" s="100"/>
      <c r="D2" s="79"/>
      <c r="E2" s="79"/>
    </row>
    <row r="3" spans="1:5" ht="13.5" customHeight="1">
      <c r="A3" s="1153"/>
      <c r="B3" s="1153"/>
      <c r="C3" s="81"/>
      <c r="D3" s="77"/>
      <c r="E3" s="77"/>
    </row>
    <row r="4" spans="1:5" ht="15.75">
      <c r="A4" s="1146" t="str">
        <f>CONCATENATE("RACHUNEK ZYSKÓW I STRAT")</f>
        <v>RACHUNEK ZYSKÓW I STRAT</v>
      </c>
      <c r="B4" s="1146"/>
      <c r="C4" s="1146"/>
      <c r="D4" s="1146"/>
      <c r="E4" s="1146"/>
    </row>
    <row r="5" spans="1:5" ht="15.75">
      <c r="A5" s="1146" t="str">
        <f>CONCATENATE("(wariant porównawczy)")</f>
        <v>(wariant porównawczy)</v>
      </c>
      <c r="B5" s="1146"/>
      <c r="C5" s="1146"/>
      <c r="D5" s="1146"/>
      <c r="E5" s="1146"/>
    </row>
    <row r="6" spans="1:7" ht="7.5" customHeight="1">
      <c r="A6" s="101"/>
      <c r="B6" s="102"/>
      <c r="C6" s="103"/>
      <c r="D6" s="102"/>
      <c r="E6" s="102"/>
      <c r="F6" s="104"/>
      <c r="G6" s="104"/>
    </row>
    <row r="7" spans="1:5" s="15" customFormat="1" ht="15.75" customHeight="1">
      <c r="A7" s="1147" t="s">
        <v>592</v>
      </c>
      <c r="B7" s="1148" t="s">
        <v>651</v>
      </c>
      <c r="C7" s="105"/>
      <c r="D7" s="1149" t="s">
        <v>652</v>
      </c>
      <c r="E7" s="1149" t="s">
        <v>652</v>
      </c>
    </row>
    <row r="8" spans="1:5" s="15" customFormat="1" ht="34.5" customHeight="1">
      <c r="A8" s="1147"/>
      <c r="B8" s="1148"/>
      <c r="C8" s="106" t="s">
        <v>137</v>
      </c>
      <c r="D8" s="107" t="e">
        <f>CONCATENATE(#REF!," ","r."," - ",#REF!," ","r.")</f>
        <v>#REF!</v>
      </c>
      <c r="E8" s="108" t="e">
        <f>CONCATENATE(#REF!," ","r."," - ",#REF!," ","r.")</f>
        <v>#REF!</v>
      </c>
    </row>
    <row r="9" spans="1:5" s="15" customFormat="1" ht="13.5" customHeight="1">
      <c r="A9" s="109" t="s">
        <v>138</v>
      </c>
      <c r="B9" s="110" t="s">
        <v>653</v>
      </c>
      <c r="C9" s="85" t="e">
        <f>IF(#REF!="tak",HYPERLINK("#nota28",#REF!),"")</f>
        <v>#REF!</v>
      </c>
      <c r="D9" s="111">
        <f>SUM(D11:D14)</f>
        <v>0</v>
      </c>
      <c r="E9" s="112">
        <f>SUM(E11:E14)</f>
        <v>19602480.24</v>
      </c>
    </row>
    <row r="10" spans="1:5" s="118" customFormat="1" ht="13.5" customHeight="1">
      <c r="A10" s="113"/>
      <c r="B10" s="114" t="s">
        <v>654</v>
      </c>
      <c r="C10" s="115"/>
      <c r="D10" s="116"/>
      <c r="E10" s="117">
        <v>292083.02</v>
      </c>
    </row>
    <row r="11" spans="1:5" ht="12.75">
      <c r="A11" s="119" t="s">
        <v>655</v>
      </c>
      <c r="B11" s="120" t="s">
        <v>656</v>
      </c>
      <c r="C11" s="121"/>
      <c r="D11" s="122"/>
      <c r="E11" s="123">
        <v>2860022.94</v>
      </c>
    </row>
    <row r="12" spans="1:5" ht="25.5">
      <c r="A12" s="119" t="s">
        <v>657</v>
      </c>
      <c r="B12" s="120" t="s">
        <v>658</v>
      </c>
      <c r="C12" s="121"/>
      <c r="D12" s="122"/>
      <c r="E12" s="123"/>
    </row>
    <row r="13" spans="1:5" ht="12.75">
      <c r="A13" s="119" t="s">
        <v>659</v>
      </c>
      <c r="B13" s="120" t="s">
        <v>660</v>
      </c>
      <c r="C13" s="121"/>
      <c r="D13" s="122"/>
      <c r="E13" s="123"/>
    </row>
    <row r="14" spans="1:5" ht="18" customHeight="1">
      <c r="A14" s="119" t="s">
        <v>661</v>
      </c>
      <c r="B14" s="120" t="s">
        <v>662</v>
      </c>
      <c r="C14" s="121"/>
      <c r="D14" s="122"/>
      <c r="E14" s="123">
        <v>16742457.3</v>
      </c>
    </row>
    <row r="15" spans="1:5" s="15" customFormat="1" ht="13.5" customHeight="1">
      <c r="A15" s="124" t="s">
        <v>663</v>
      </c>
      <c r="B15" s="125" t="s">
        <v>664</v>
      </c>
      <c r="C15" s="126"/>
      <c r="D15" s="127">
        <f>D16+D17+D18+D19+D21+D22+D23+D24</f>
        <v>0</v>
      </c>
      <c r="E15" s="128">
        <f>E16+E17+E18+E19+E21+E22+E23+E24</f>
        <v>17554051.6</v>
      </c>
    </row>
    <row r="16" spans="1:5" ht="12.75">
      <c r="A16" s="119" t="s">
        <v>665</v>
      </c>
      <c r="B16" s="120" t="s">
        <v>666</v>
      </c>
      <c r="C16" s="121"/>
      <c r="D16" s="122"/>
      <c r="E16" s="123">
        <v>129693.62</v>
      </c>
    </row>
    <row r="17" spans="1:5" ht="12.75">
      <c r="A17" s="119" t="s">
        <v>667</v>
      </c>
      <c r="B17" s="120" t="s">
        <v>668</v>
      </c>
      <c r="C17" s="121"/>
      <c r="D17" s="122"/>
      <c r="E17" s="123">
        <v>47490.14</v>
      </c>
    </row>
    <row r="18" spans="1:5" ht="12.75">
      <c r="A18" s="119" t="s">
        <v>669</v>
      </c>
      <c r="B18" s="120" t="s">
        <v>670</v>
      </c>
      <c r="C18" s="121"/>
      <c r="D18" s="122"/>
      <c r="E18" s="123">
        <v>797012.38</v>
      </c>
    </row>
    <row r="19" spans="1:5" ht="14.25" customHeight="1">
      <c r="A19" s="129" t="s">
        <v>671</v>
      </c>
      <c r="B19" s="120" t="s">
        <v>672</v>
      </c>
      <c r="C19" s="121"/>
      <c r="D19" s="122"/>
      <c r="E19" s="123">
        <v>35643.73</v>
      </c>
    </row>
    <row r="20" spans="1:5" s="118" customFormat="1" ht="13.5" customHeight="1">
      <c r="A20" s="113"/>
      <c r="B20" s="114" t="s">
        <v>673</v>
      </c>
      <c r="C20" s="115"/>
      <c r="D20" s="116"/>
      <c r="E20" s="117"/>
    </row>
    <row r="21" spans="1:5" s="131" customFormat="1" ht="15">
      <c r="A21" s="130" t="s">
        <v>674</v>
      </c>
      <c r="B21" s="120" t="s">
        <v>675</v>
      </c>
      <c r="C21" s="121"/>
      <c r="D21" s="121"/>
      <c r="E21" s="967">
        <v>458035.31</v>
      </c>
    </row>
    <row r="22" spans="1:5" s="131" customFormat="1" ht="14.25" customHeight="1">
      <c r="A22" s="130" t="s">
        <v>676</v>
      </c>
      <c r="B22" s="120" t="s">
        <v>677</v>
      </c>
      <c r="C22" s="121"/>
      <c r="D22" s="121"/>
      <c r="E22" s="967">
        <v>49705.62</v>
      </c>
    </row>
    <row r="23" spans="1:5" ht="12.75">
      <c r="A23" s="130" t="s">
        <v>641</v>
      </c>
      <c r="B23" s="120" t="s">
        <v>678</v>
      </c>
      <c r="C23" s="121"/>
      <c r="D23" s="121"/>
      <c r="E23" s="967">
        <v>77690.57</v>
      </c>
    </row>
    <row r="24" spans="1:5" ht="12.75">
      <c r="A24" s="130" t="s">
        <v>643</v>
      </c>
      <c r="B24" s="120" t="s">
        <v>679</v>
      </c>
      <c r="C24" s="115"/>
      <c r="D24" s="115"/>
      <c r="E24" s="968">
        <v>15958780.23</v>
      </c>
    </row>
    <row r="25" spans="1:5" s="15" customFormat="1" ht="13.5" customHeight="1">
      <c r="A25" s="132" t="s">
        <v>680</v>
      </c>
      <c r="B25" s="133" t="s">
        <v>681</v>
      </c>
      <c r="C25" s="134"/>
      <c r="D25" s="135">
        <f>D9-D15</f>
        <v>0</v>
      </c>
      <c r="E25" s="136">
        <f>E9-E15</f>
        <v>2048428.64</v>
      </c>
    </row>
    <row r="26" spans="1:5" s="15" customFormat="1" ht="13.5" customHeight="1">
      <c r="A26" s="137" t="s">
        <v>682</v>
      </c>
      <c r="B26" s="138" t="s">
        <v>683</v>
      </c>
      <c r="C26" s="139"/>
      <c r="D26" s="140">
        <f>SUM(D27:D29)</f>
        <v>0</v>
      </c>
      <c r="E26" s="141">
        <f>SUM(E27:E29)</f>
        <v>735476.71</v>
      </c>
    </row>
    <row r="27" spans="1:5" ht="12.75">
      <c r="A27" s="119" t="s">
        <v>140</v>
      </c>
      <c r="B27" s="120" t="s">
        <v>684</v>
      </c>
      <c r="C27" s="121"/>
      <c r="D27" s="122"/>
      <c r="E27" s="123"/>
    </row>
    <row r="28" spans="1:5" ht="12.75">
      <c r="A28" s="119" t="s">
        <v>143</v>
      </c>
      <c r="B28" s="120" t="s">
        <v>685</v>
      </c>
      <c r="C28" s="121"/>
      <c r="D28" s="122"/>
      <c r="E28" s="123"/>
    </row>
    <row r="29" spans="1:5" ht="12.75">
      <c r="A29" s="119" t="s">
        <v>628</v>
      </c>
      <c r="B29" s="120" t="s">
        <v>686</v>
      </c>
      <c r="C29" s="121"/>
      <c r="D29" s="122"/>
      <c r="E29" s="123">
        <v>735476.71</v>
      </c>
    </row>
    <row r="30" spans="1:5" s="15" customFormat="1" ht="13.5" customHeight="1">
      <c r="A30" s="124" t="s">
        <v>687</v>
      </c>
      <c r="B30" s="125" t="s">
        <v>688</v>
      </c>
      <c r="C30" s="126"/>
      <c r="D30" s="127">
        <f>SUM(D31:D33)</f>
        <v>0</v>
      </c>
      <c r="E30" s="128">
        <f>SUM(E31:E33)</f>
        <v>250124.24</v>
      </c>
    </row>
    <row r="31" spans="1:5" ht="12.75">
      <c r="A31" s="119" t="s">
        <v>140</v>
      </c>
      <c r="B31" s="120" t="s">
        <v>689</v>
      </c>
      <c r="C31" s="121"/>
      <c r="D31" s="122"/>
      <c r="E31" s="123"/>
    </row>
    <row r="32" spans="1:5" ht="12.75">
      <c r="A32" s="119" t="s">
        <v>143</v>
      </c>
      <c r="B32" s="120" t="s">
        <v>690</v>
      </c>
      <c r="C32" s="121"/>
      <c r="D32" s="122"/>
      <c r="E32" s="123"/>
    </row>
    <row r="33" spans="1:5" ht="12.75">
      <c r="A33" s="142" t="s">
        <v>628</v>
      </c>
      <c r="B33" s="143" t="s">
        <v>691</v>
      </c>
      <c r="C33" s="144"/>
      <c r="D33" s="145"/>
      <c r="E33" s="146">
        <v>250124.24</v>
      </c>
    </row>
    <row r="34" spans="1:5" s="15" customFormat="1" ht="13.5" customHeight="1">
      <c r="A34" s="132" t="s">
        <v>692</v>
      </c>
      <c r="B34" s="133" t="s">
        <v>693</v>
      </c>
      <c r="C34" s="134"/>
      <c r="D34" s="135">
        <f>D25+D26-D30</f>
        <v>0</v>
      </c>
      <c r="E34" s="136">
        <f>E25+E26-E30</f>
        <v>2533781.11</v>
      </c>
    </row>
    <row r="35" spans="1:5" s="15" customFormat="1" ht="13.5" customHeight="1">
      <c r="A35" s="137" t="s">
        <v>694</v>
      </c>
      <c r="B35" s="138" t="s">
        <v>695</v>
      </c>
      <c r="C35" s="139"/>
      <c r="D35" s="140">
        <f>D36+D38+D40+D41+D42</f>
        <v>0</v>
      </c>
      <c r="E35" s="141">
        <f>E36+E38+E40+E41+E42</f>
        <v>1307760.27</v>
      </c>
    </row>
    <row r="36" spans="1:5" ht="12.75">
      <c r="A36" s="119" t="s">
        <v>140</v>
      </c>
      <c r="B36" s="120" t="s">
        <v>696</v>
      </c>
      <c r="C36" s="121"/>
      <c r="D36" s="122"/>
      <c r="E36" s="123"/>
    </row>
    <row r="37" spans="1:5" s="118" customFormat="1" ht="13.5" customHeight="1">
      <c r="A37" s="113" t="s">
        <v>697</v>
      </c>
      <c r="B37" s="147" t="s">
        <v>698</v>
      </c>
      <c r="C37" s="148"/>
      <c r="D37" s="116"/>
      <c r="E37" s="117"/>
    </row>
    <row r="38" spans="1:5" ht="12.75">
      <c r="A38" s="119" t="s">
        <v>143</v>
      </c>
      <c r="B38" s="120" t="s">
        <v>699</v>
      </c>
      <c r="C38" s="86" t="e">
        <f>IF(#REF!="tak",HYPERLINK("#nota30",#REF!),"")</f>
        <v>#REF!</v>
      </c>
      <c r="D38" s="122"/>
      <c r="E38" s="123">
        <v>384607.44</v>
      </c>
    </row>
    <row r="39" spans="1:5" s="118" customFormat="1" ht="13.5" customHeight="1">
      <c r="A39" s="113"/>
      <c r="B39" s="147" t="s">
        <v>698</v>
      </c>
      <c r="C39" s="148"/>
      <c r="D39" s="116"/>
      <c r="E39" s="117"/>
    </row>
    <row r="40" spans="1:5" ht="12.75">
      <c r="A40" s="119" t="s">
        <v>628</v>
      </c>
      <c r="B40" s="120" t="s">
        <v>700</v>
      </c>
      <c r="C40" s="121"/>
      <c r="D40" s="122"/>
      <c r="E40" s="123">
        <v>217845.5</v>
      </c>
    </row>
    <row r="41" spans="1:5" ht="12.75">
      <c r="A41" s="119" t="s">
        <v>150</v>
      </c>
      <c r="B41" s="120" t="s">
        <v>701</v>
      </c>
      <c r="C41" s="121"/>
      <c r="D41" s="122"/>
      <c r="E41" s="123">
        <v>580319.88</v>
      </c>
    </row>
    <row r="42" spans="1:5" ht="12.75">
      <c r="A42" s="119" t="s">
        <v>155</v>
      </c>
      <c r="B42" s="120" t="s">
        <v>539</v>
      </c>
      <c r="C42" s="121"/>
      <c r="D42" s="122"/>
      <c r="E42" s="123">
        <v>124987.45</v>
      </c>
    </row>
    <row r="43" spans="1:5" s="15" customFormat="1" ht="13.5" customHeight="1">
      <c r="A43" s="124" t="s">
        <v>702</v>
      </c>
      <c r="B43" s="125" t="s">
        <v>703</v>
      </c>
      <c r="C43" s="126"/>
      <c r="D43" s="127">
        <f>D44+D46+D47+D48</f>
        <v>0</v>
      </c>
      <c r="E43" s="128">
        <f>E44+E46+E47+E48</f>
        <v>519314.83</v>
      </c>
    </row>
    <row r="44" spans="1:5" ht="12.75">
      <c r="A44" s="119" t="s">
        <v>140</v>
      </c>
      <c r="B44" s="120" t="s">
        <v>699</v>
      </c>
      <c r="C44" s="86" t="e">
        <f>IF(#REF!="tak",HYPERLINK("#nota31",#REF!),"")</f>
        <v>#REF!</v>
      </c>
      <c r="D44" s="122"/>
      <c r="E44" s="123">
        <v>21976.26</v>
      </c>
    </row>
    <row r="45" spans="1:5" s="118" customFormat="1" ht="13.5" customHeight="1">
      <c r="A45" s="113"/>
      <c r="B45" s="114" t="s">
        <v>654</v>
      </c>
      <c r="C45" s="115"/>
      <c r="D45" s="116"/>
      <c r="E45" s="117"/>
    </row>
    <row r="46" spans="1:5" ht="12.75">
      <c r="A46" s="119" t="s">
        <v>143</v>
      </c>
      <c r="B46" s="120" t="s">
        <v>704</v>
      </c>
      <c r="C46" s="121"/>
      <c r="D46" s="122"/>
      <c r="E46" s="123"/>
    </row>
    <row r="47" spans="1:5" ht="12.75">
      <c r="A47" s="119" t="s">
        <v>628</v>
      </c>
      <c r="B47" s="120" t="s">
        <v>701</v>
      </c>
      <c r="C47" s="121"/>
      <c r="D47" s="122"/>
      <c r="E47" s="123">
        <v>431518.03</v>
      </c>
    </row>
    <row r="48" spans="1:5" ht="12.75">
      <c r="A48" s="142" t="s">
        <v>150</v>
      </c>
      <c r="B48" s="143" t="s">
        <v>539</v>
      </c>
      <c r="C48" s="144"/>
      <c r="D48" s="145"/>
      <c r="E48" s="146">
        <v>65820.54</v>
      </c>
    </row>
    <row r="49" spans="1:5" s="15" customFormat="1" ht="13.5" customHeight="1">
      <c r="A49" s="132" t="s">
        <v>140</v>
      </c>
      <c r="B49" s="133" t="s">
        <v>705</v>
      </c>
      <c r="C49" s="134"/>
      <c r="D49" s="135">
        <f>D34+D35-D43</f>
        <v>0</v>
      </c>
      <c r="E49" s="136">
        <f>E34+E35-E43</f>
        <v>3322226.55</v>
      </c>
    </row>
    <row r="50" spans="1:5" s="15" customFormat="1" ht="13.5" customHeight="1">
      <c r="A50" s="137" t="s">
        <v>706</v>
      </c>
      <c r="B50" s="138" t="s">
        <v>707</v>
      </c>
      <c r="C50" s="86" t="e">
        <f>IF(#REF!="tak",HYPERLINK("#nota32",#REF!),"")</f>
        <v>#REF!</v>
      </c>
      <c r="D50" s="140">
        <f>D51-D52</f>
        <v>0</v>
      </c>
      <c r="E50" s="141">
        <f>E51-E52</f>
        <v>0</v>
      </c>
    </row>
    <row r="51" spans="1:5" ht="12.75">
      <c r="A51" s="119" t="s">
        <v>140</v>
      </c>
      <c r="B51" s="120" t="s">
        <v>708</v>
      </c>
      <c r="C51" s="121"/>
      <c r="D51" s="122"/>
      <c r="E51" s="123"/>
    </row>
    <row r="52" spans="1:5" ht="12.75">
      <c r="A52" s="142" t="s">
        <v>143</v>
      </c>
      <c r="B52" s="143" t="s">
        <v>709</v>
      </c>
      <c r="C52" s="144"/>
      <c r="D52" s="145"/>
      <c r="E52" s="146"/>
    </row>
    <row r="53" spans="1:5" s="15" customFormat="1" ht="13.5" customHeight="1">
      <c r="A53" s="132" t="s">
        <v>710</v>
      </c>
      <c r="B53" s="133" t="s">
        <v>711</v>
      </c>
      <c r="C53" s="134"/>
      <c r="D53" s="135">
        <f>D49+D50</f>
        <v>0</v>
      </c>
      <c r="E53" s="136">
        <f>E49+E50</f>
        <v>3322226.55</v>
      </c>
    </row>
    <row r="54" spans="1:5" s="15" customFormat="1" ht="13.5" customHeight="1">
      <c r="A54" s="137" t="s">
        <v>712</v>
      </c>
      <c r="B54" s="138" t="s">
        <v>579</v>
      </c>
      <c r="C54" s="86" t="e">
        <f>IF(#REF!="tak",HYPERLINK("#nota33",#REF!),"")</f>
        <v>#REF!</v>
      </c>
      <c r="D54" s="140"/>
      <c r="E54" s="141">
        <v>541397</v>
      </c>
    </row>
    <row r="55" spans="1:5" s="15" customFormat="1" ht="24.75" customHeight="1">
      <c r="A55" s="109" t="s">
        <v>713</v>
      </c>
      <c r="B55" s="149" t="s">
        <v>714</v>
      </c>
      <c r="C55" s="150"/>
      <c r="D55" s="151"/>
      <c r="E55" s="152"/>
    </row>
    <row r="56" spans="1:5" s="15" customFormat="1" ht="18" customHeight="1">
      <c r="A56" s="153" t="s">
        <v>715</v>
      </c>
      <c r="B56" s="154" t="s">
        <v>716</v>
      </c>
      <c r="C56" s="155"/>
      <c r="D56" s="156">
        <f>D53-D54-D55</f>
        <v>0</v>
      </c>
      <c r="E56" s="157">
        <f>E53-E54-E55</f>
        <v>2780829.55</v>
      </c>
    </row>
    <row r="58" spans="1:5" ht="19.5" customHeight="1">
      <c r="A58" s="94"/>
      <c r="B58" s="73" t="e">
        <f>CONCATENATE("Miejscowość:","  ",#REF!)</f>
        <v>#REF!</v>
      </c>
      <c r="D58" s="92"/>
      <c r="E58" s="92"/>
    </row>
    <row r="59" spans="1:5" ht="19.5" customHeight="1">
      <c r="A59" s="94"/>
      <c r="B59" s="73" t="e">
        <f>CONCATENATE("Data:","  ",#REF!)</f>
        <v>#REF!</v>
      </c>
      <c r="D59" s="92"/>
      <c r="E59" s="92"/>
    </row>
    <row r="60" spans="1:5" ht="12.75">
      <c r="A60" s="94"/>
      <c r="B60" s="95"/>
      <c r="C60" s="96"/>
      <c r="D60" s="92" t="e">
        <f>IF(#REF!=0,"",#REF!)</f>
        <v>#REF!</v>
      </c>
      <c r="E60" s="92" t="e">
        <f>IF(#REF!=0,"",#REF!)</f>
        <v>#REF!</v>
      </c>
    </row>
    <row r="61" spans="1:5" ht="12.75">
      <c r="A61" s="94"/>
      <c r="B61" s="95"/>
      <c r="C61" s="96"/>
      <c r="D61" s="97" t="e">
        <f>IF(D60="","",#REF!)</f>
        <v>#REF!</v>
      </c>
      <c r="E61" s="97" t="e">
        <f>IF(E60="","",#REF!)</f>
        <v>#REF!</v>
      </c>
    </row>
    <row r="62" spans="1:5" ht="12.75">
      <c r="A62" s="94"/>
      <c r="B62" s="95"/>
      <c r="C62" s="96"/>
      <c r="D62" s="97"/>
      <c r="E62" s="97"/>
    </row>
    <row r="63" spans="1:5" ht="12.75">
      <c r="A63" s="94"/>
      <c r="B63" s="95"/>
      <c r="C63" s="96"/>
      <c r="D63" s="97"/>
      <c r="E63" s="97"/>
    </row>
    <row r="64" spans="1:5" ht="14.25">
      <c r="A64" s="89"/>
      <c r="B64" s="90"/>
      <c r="C64" s="91"/>
      <c r="D64" s="12" t="e">
        <f>IF(#REF!=0,"",#REF!)</f>
        <v>#REF!</v>
      </c>
      <c r="E64" s="12" t="e">
        <f>IF(#REF!=0,"",#REF!)</f>
        <v>#REF!</v>
      </c>
    </row>
    <row r="65" spans="1:5" ht="14.25">
      <c r="A65" s="89"/>
      <c r="B65" s="90"/>
      <c r="C65" s="91"/>
      <c r="D65" s="14" t="e">
        <f>IF(D64="","",#REF!)</f>
        <v>#REF!</v>
      </c>
      <c r="E65" s="14" t="e">
        <f>IF(E64="","",#REF!)</f>
        <v>#REF!</v>
      </c>
    </row>
    <row r="66" spans="1:5" ht="12.75">
      <c r="A66" s="94"/>
      <c r="B66" s="95"/>
      <c r="C66" s="96"/>
      <c r="E66" s="92"/>
    </row>
    <row r="67" spans="1:5" ht="12.75">
      <c r="A67" s="94"/>
      <c r="B67" s="95"/>
      <c r="C67" s="96"/>
      <c r="D67" s="92"/>
      <c r="E67" s="92"/>
    </row>
    <row r="68" spans="1:5" ht="12.75">
      <c r="A68" s="94"/>
      <c r="B68" s="95"/>
      <c r="C68" s="96"/>
      <c r="D68" s="92" t="e">
        <f>IF(#REF!=0,"",#REF!)</f>
        <v>#REF!</v>
      </c>
      <c r="E68" s="92" t="e">
        <f>IF(#REF!=0,"",#REF!)</f>
        <v>#REF!</v>
      </c>
    </row>
    <row r="69" spans="1:5" ht="14.25">
      <c r="A69" s="89"/>
      <c r="B69" s="90"/>
      <c r="C69" s="91"/>
      <c r="D69" s="14" t="e">
        <f>IF(D68="","",#REF!)</f>
        <v>#REF!</v>
      </c>
      <c r="E69" s="14" t="e">
        <f>IF(E68="","",#REF!)</f>
        <v>#REF!</v>
      </c>
    </row>
    <row r="71" spans="2:4" ht="14.25">
      <c r="B71" s="1145" t="e">
        <f>CONCATENATE(#REF!,": ",#REF!)</f>
        <v>#REF!</v>
      </c>
      <c r="C71" s="1145"/>
      <c r="D71" s="1145"/>
    </row>
    <row r="72" ht="12.75">
      <c r="D72" s="158"/>
    </row>
    <row r="74" ht="12.75">
      <c r="D74" s="158"/>
    </row>
    <row r="75" ht="12.75">
      <c r="D75" s="158"/>
    </row>
    <row r="142" ht="104.25" customHeight="1"/>
  </sheetData>
  <sheetProtection selectLockedCells="1" selectUnlockedCells="1"/>
  <mergeCells count="10">
    <mergeCell ref="A1:B1"/>
    <mergeCell ref="D1:E1"/>
    <mergeCell ref="A2:B2"/>
    <mergeCell ref="A3:B3"/>
    <mergeCell ref="B71:D71"/>
    <mergeCell ref="A4:E4"/>
    <mergeCell ref="A5:E5"/>
    <mergeCell ref="A7:A8"/>
    <mergeCell ref="B7:B8"/>
    <mergeCell ref="D7:E7"/>
  </mergeCells>
  <printOptions/>
  <pageMargins left="0.7875" right="0.7875" top="0.5902777777777778" bottom="0.5902777777777777" header="0.5118055555555555" footer="0.5118055555555555"/>
  <pageSetup fitToHeight="0" fitToWidth="1" horizontalDpi="300" verticalDpi="300" orientation="portrait" paperSize="9" scale="72"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Arkusz10">
    <tabColor indexed="19"/>
    <pageSetUpPr fitToPage="1"/>
  </sheetPr>
  <dimension ref="A1:G84"/>
  <sheetViews>
    <sheetView showGridLines="0" view="pageBreakPreview" zoomScale="80" zoomScaleNormal="90" zoomScaleSheetLayoutView="80" zoomScalePageLayoutView="0" workbookViewId="0" topLeftCell="A31">
      <selection activeCell="E68" sqref="E68"/>
    </sheetView>
  </sheetViews>
  <sheetFormatPr defaultColWidth="8.88671875" defaultRowHeight="15"/>
  <cols>
    <col min="1" max="1" width="3.88671875" style="165" customWidth="1"/>
    <col min="2" max="2" width="52.88671875" style="165" customWidth="1"/>
    <col min="3" max="3" width="5.4453125" style="165" customWidth="1"/>
    <col min="4" max="4" width="15.10546875" style="165" customWidth="1"/>
    <col min="5" max="5" width="13.99609375" style="165" customWidth="1"/>
    <col min="6" max="16384" width="8.88671875" style="165" customWidth="1"/>
  </cols>
  <sheetData>
    <row r="1" spans="1:7" s="77" customFormat="1" ht="16.5" customHeight="1">
      <c r="A1" s="1150" t="e">
        <f>#REF!</f>
        <v>#REF!</v>
      </c>
      <c r="B1" s="1150"/>
      <c r="C1" s="75"/>
      <c r="D1" s="1151"/>
      <c r="E1" s="1151"/>
      <c r="F1" s="76"/>
      <c r="G1" s="76"/>
    </row>
    <row r="2" spans="1:5" s="77" customFormat="1" ht="16.5" customHeight="1">
      <c r="A2" s="1152" t="e">
        <f>#REF!</f>
        <v>#REF!</v>
      </c>
      <c r="B2" s="1152"/>
      <c r="C2" s="78"/>
      <c r="D2" s="79"/>
      <c r="E2" s="79"/>
    </row>
    <row r="3" spans="1:5" s="73" customFormat="1" ht="22.5" customHeight="1">
      <c r="A3" s="1154"/>
      <c r="B3" s="1154"/>
      <c r="C3" s="80"/>
      <c r="D3" s="77"/>
      <c r="E3" s="77"/>
    </row>
    <row r="4" spans="1:5" s="73" customFormat="1" ht="18" customHeight="1">
      <c r="A4" s="1146" t="s">
        <v>734</v>
      </c>
      <c r="B4" s="1146"/>
      <c r="C4" s="1146"/>
      <c r="D4" s="1146"/>
      <c r="E4" s="1146"/>
    </row>
    <row r="5" spans="1:5" s="73" customFormat="1" ht="18" customHeight="1">
      <c r="A5" s="1146" t="s">
        <v>735</v>
      </c>
      <c r="B5" s="1146"/>
      <c r="C5" s="1146"/>
      <c r="D5" s="1146"/>
      <c r="E5" s="1146"/>
    </row>
    <row r="6" spans="1:5" s="73" customFormat="1" ht="11.25" customHeight="1">
      <c r="A6" s="159"/>
      <c r="B6" s="159"/>
      <c r="C6" s="159"/>
      <c r="D6" s="159"/>
      <c r="E6" s="159"/>
    </row>
    <row r="7" spans="1:5" s="131" customFormat="1" ht="15.75" customHeight="1">
      <c r="A7" s="1157" t="s">
        <v>592</v>
      </c>
      <c r="B7" s="1158" t="s">
        <v>651</v>
      </c>
      <c r="C7" s="166"/>
      <c r="D7" s="1159" t="s">
        <v>652</v>
      </c>
      <c r="E7" s="1159" t="s">
        <v>652</v>
      </c>
    </row>
    <row r="8" spans="1:5" s="131" customFormat="1" ht="35.25" customHeight="1">
      <c r="A8" s="1157"/>
      <c r="B8" s="1158"/>
      <c r="C8" s="167" t="s">
        <v>736</v>
      </c>
      <c r="D8" s="167" t="e">
        <f>CONCATENATE(#REF!," ","r."," - ",#REF!," ","r.")</f>
        <v>#REF!</v>
      </c>
      <c r="E8" s="168" t="e">
        <f>CONCATENATE(#REF!," ","r."," - ",#REF!," ","r.")</f>
        <v>#REF!</v>
      </c>
    </row>
    <row r="9" spans="1:5" s="42" customFormat="1" ht="12.75" customHeight="1">
      <c r="A9" s="1160" t="s">
        <v>737</v>
      </c>
      <c r="B9" s="1160"/>
      <c r="C9" s="1160"/>
      <c r="D9" s="1160"/>
      <c r="E9" s="1160"/>
    </row>
    <row r="10" spans="1:5" s="34" customFormat="1" ht="15">
      <c r="A10" s="169" t="s">
        <v>140</v>
      </c>
      <c r="B10" s="170" t="s">
        <v>738</v>
      </c>
      <c r="C10" s="170"/>
      <c r="D10" s="111" t="e">
        <f>#REF!</f>
        <v>#REF!</v>
      </c>
      <c r="E10" s="171" t="e">
        <f>#REF!</f>
        <v>#REF!</v>
      </c>
    </row>
    <row r="11" spans="1:5" s="34" customFormat="1" ht="15">
      <c r="A11" s="172" t="s">
        <v>143</v>
      </c>
      <c r="B11" s="173" t="s">
        <v>739</v>
      </c>
      <c r="C11" s="85" t="e">
        <f>IF(#REF!="tak",HYPERLINK("#nota38",#REF!),"")</f>
        <v>#REF!</v>
      </c>
      <c r="D11" s="127">
        <f>SUM(D12:D21)</f>
        <v>2870072.32</v>
      </c>
      <c r="E11" s="161">
        <f>SUM(E12:E21)</f>
        <v>-1365466.6</v>
      </c>
    </row>
    <row r="12" spans="1:5" s="98" customFormat="1" ht="12.75">
      <c r="A12" s="174" t="s">
        <v>257</v>
      </c>
      <c r="B12" s="175" t="s">
        <v>666</v>
      </c>
      <c r="C12" s="175"/>
      <c r="D12" s="122">
        <v>86724.67</v>
      </c>
      <c r="E12" s="160">
        <v>129693.62</v>
      </c>
    </row>
    <row r="13" spans="1:5" s="98" customFormat="1" ht="12.75">
      <c r="A13" s="174" t="s">
        <v>258</v>
      </c>
      <c r="B13" s="175" t="s">
        <v>740</v>
      </c>
      <c r="C13" s="175"/>
      <c r="D13" s="122">
        <v>-9028.07</v>
      </c>
      <c r="E13" s="160">
        <v>-28723.26</v>
      </c>
    </row>
    <row r="14" spans="1:5" s="98" customFormat="1" ht="12.75">
      <c r="A14" s="174" t="s">
        <v>259</v>
      </c>
      <c r="B14" s="175" t="s">
        <v>741</v>
      </c>
      <c r="C14" s="175"/>
      <c r="D14" s="122">
        <v>-87500.2</v>
      </c>
      <c r="E14" s="160">
        <v>-384607.44</v>
      </c>
    </row>
    <row r="15" spans="1:5" s="98" customFormat="1" ht="12.75">
      <c r="A15" s="174" t="s">
        <v>260</v>
      </c>
      <c r="B15" s="175" t="s">
        <v>742</v>
      </c>
      <c r="C15" s="175"/>
      <c r="D15" s="122">
        <v>-192730.09</v>
      </c>
      <c r="E15" s="160">
        <v>-342832.95</v>
      </c>
    </row>
    <row r="16" spans="1:5" s="98" customFormat="1" ht="12.75">
      <c r="A16" s="174" t="s">
        <v>261</v>
      </c>
      <c r="B16" s="175" t="s">
        <v>743</v>
      </c>
      <c r="C16" s="175"/>
      <c r="D16" s="122">
        <v>191241</v>
      </c>
      <c r="E16" s="160">
        <v>366918.31</v>
      </c>
    </row>
    <row r="17" spans="1:6" s="98" customFormat="1" ht="12.75">
      <c r="A17" s="174" t="s">
        <v>262</v>
      </c>
      <c r="B17" s="175" t="s">
        <v>744</v>
      </c>
      <c r="C17" s="175"/>
      <c r="D17" s="122">
        <v>-167377.74</v>
      </c>
      <c r="E17" s="160">
        <v>-457666.11</v>
      </c>
      <c r="F17" s="176"/>
    </row>
    <row r="18" spans="1:6" s="98" customFormat="1" ht="12.75">
      <c r="A18" s="174" t="s">
        <v>263</v>
      </c>
      <c r="B18" s="175" t="s">
        <v>745</v>
      </c>
      <c r="C18" s="175"/>
      <c r="D18" s="122">
        <v>1878062.9</v>
      </c>
      <c r="E18" s="160">
        <v>1273907.77</v>
      </c>
      <c r="F18" s="176"/>
    </row>
    <row r="19" spans="1:6" s="98" customFormat="1" ht="25.5">
      <c r="A19" s="174" t="s">
        <v>264</v>
      </c>
      <c r="B19" s="175" t="s">
        <v>746</v>
      </c>
      <c r="C19" s="175"/>
      <c r="D19" s="122">
        <v>1458272.53</v>
      </c>
      <c r="E19" s="160">
        <v>-606438.23</v>
      </c>
      <c r="F19" s="176"/>
    </row>
    <row r="20" spans="1:6" s="98" customFormat="1" ht="12.75">
      <c r="A20" s="174" t="s">
        <v>590</v>
      </c>
      <c r="B20" s="175" t="s">
        <v>747</v>
      </c>
      <c r="C20" s="175"/>
      <c r="D20" s="122">
        <v>-27875.26</v>
      </c>
      <c r="E20" s="160">
        <v>-23457.01</v>
      </c>
      <c r="F20" s="176"/>
    </row>
    <row r="21" spans="1:5" s="98" customFormat="1" ht="12.75">
      <c r="A21" s="174" t="s">
        <v>591</v>
      </c>
      <c r="B21" s="175" t="s">
        <v>748</v>
      </c>
      <c r="C21" s="175"/>
      <c r="D21" s="122">
        <v>-259717.42</v>
      </c>
      <c r="E21" s="160">
        <v>-1292261.3</v>
      </c>
    </row>
    <row r="22" spans="1:5" s="34" customFormat="1" ht="15">
      <c r="A22" s="177" t="s">
        <v>628</v>
      </c>
      <c r="B22" s="178" t="s">
        <v>749</v>
      </c>
      <c r="C22" s="178"/>
      <c r="D22" s="179" t="e">
        <f>D10+D11</f>
        <v>#REF!</v>
      </c>
      <c r="E22" s="180" t="e">
        <f>E10+E11</f>
        <v>#REF!</v>
      </c>
    </row>
    <row r="23" spans="1:5" s="34" customFormat="1" ht="12.75" customHeight="1">
      <c r="A23" s="1161" t="s">
        <v>750</v>
      </c>
      <c r="B23" s="1161"/>
      <c r="C23" s="1161"/>
      <c r="D23" s="1161"/>
      <c r="E23" s="1161"/>
    </row>
    <row r="24" spans="1:5" s="34" customFormat="1" ht="15">
      <c r="A24" s="169" t="s">
        <v>140</v>
      </c>
      <c r="B24" s="170" t="s">
        <v>751</v>
      </c>
      <c r="C24" s="170"/>
      <c r="D24" s="111">
        <f>D25+D26+D27+D35</f>
        <v>15720093.09</v>
      </c>
      <c r="E24" s="171">
        <f>E25+E26+E27+E35</f>
        <v>6040102.22</v>
      </c>
    </row>
    <row r="25" spans="1:5" s="98" customFormat="1" ht="25.5">
      <c r="A25" s="174" t="s">
        <v>257</v>
      </c>
      <c r="B25" s="175" t="s">
        <v>752</v>
      </c>
      <c r="C25" s="175"/>
      <c r="D25" s="122">
        <v>45700</v>
      </c>
      <c r="E25" s="160">
        <v>0</v>
      </c>
    </row>
    <row r="26" spans="1:5" s="98" customFormat="1" ht="12.75">
      <c r="A26" s="174" t="s">
        <v>258</v>
      </c>
      <c r="B26" s="175" t="s">
        <v>753</v>
      </c>
      <c r="C26" s="175"/>
      <c r="D26" s="122"/>
      <c r="E26" s="160"/>
    </row>
    <row r="27" spans="1:5" s="98" customFormat="1" ht="12.75">
      <c r="A27" s="174" t="s">
        <v>259</v>
      </c>
      <c r="B27" s="175" t="s">
        <v>754</v>
      </c>
      <c r="C27" s="175"/>
      <c r="D27" s="181">
        <f>D28+D29</f>
        <v>546583.73</v>
      </c>
      <c r="E27" s="182">
        <f>E28+E29</f>
        <v>1935062.71</v>
      </c>
    </row>
    <row r="28" spans="1:5" s="98" customFormat="1" ht="12.75">
      <c r="A28" s="174" t="s">
        <v>755</v>
      </c>
      <c r="B28" s="175" t="s">
        <v>756</v>
      </c>
      <c r="C28" s="175"/>
      <c r="D28" s="122"/>
      <c r="E28" s="160"/>
    </row>
    <row r="29" spans="1:5" s="98" customFormat="1" ht="12.75">
      <c r="A29" s="174" t="s">
        <v>757</v>
      </c>
      <c r="B29" s="175" t="s">
        <v>758</v>
      </c>
      <c r="C29" s="175"/>
      <c r="D29" s="181">
        <f>SUM(D30:D34)</f>
        <v>546583.73</v>
      </c>
      <c r="E29" s="182">
        <f>SUM(E30:E34)</f>
        <v>1935062.71</v>
      </c>
    </row>
    <row r="30" spans="1:5" s="98" customFormat="1" ht="12.75">
      <c r="A30" s="174"/>
      <c r="B30" s="183" t="s">
        <v>759</v>
      </c>
      <c r="C30" s="183"/>
      <c r="D30" s="122">
        <v>376765.43</v>
      </c>
      <c r="E30" s="160">
        <v>1079639</v>
      </c>
    </row>
    <row r="31" spans="1:5" s="98" customFormat="1" ht="12.75">
      <c r="A31" s="174"/>
      <c r="B31" s="183" t="s">
        <v>760</v>
      </c>
      <c r="C31" s="183"/>
      <c r="D31" s="122">
        <v>28535.2</v>
      </c>
      <c r="E31" s="160">
        <v>0</v>
      </c>
    </row>
    <row r="32" spans="1:5" s="98" customFormat="1" ht="12.75">
      <c r="A32" s="174"/>
      <c r="B32" s="183" t="s">
        <v>761</v>
      </c>
      <c r="C32" s="183"/>
      <c r="D32" s="122"/>
      <c r="E32" s="160">
        <v>0</v>
      </c>
    </row>
    <row r="33" spans="1:5" s="98" customFormat="1" ht="12.75">
      <c r="A33" s="174"/>
      <c r="B33" s="183" t="s">
        <v>762</v>
      </c>
      <c r="C33" s="183"/>
      <c r="D33" s="122">
        <v>58965</v>
      </c>
      <c r="E33" s="160">
        <v>384607.44</v>
      </c>
    </row>
    <row r="34" spans="1:5" s="98" customFormat="1" ht="12.75">
      <c r="A34" s="174"/>
      <c r="B34" s="183" t="s">
        <v>763</v>
      </c>
      <c r="C34" s="183"/>
      <c r="D34" s="122">
        <v>82318.1</v>
      </c>
      <c r="E34" s="160">
        <v>470816.27</v>
      </c>
    </row>
    <row r="35" spans="1:5" s="98" customFormat="1" ht="12.75">
      <c r="A35" s="174" t="s">
        <v>260</v>
      </c>
      <c r="B35" s="175" t="s">
        <v>764</v>
      </c>
      <c r="C35" s="175"/>
      <c r="D35" s="122">
        <v>15127809.36</v>
      </c>
      <c r="E35" s="160">
        <v>4105039.51</v>
      </c>
    </row>
    <row r="36" spans="1:5" s="34" customFormat="1" ht="15">
      <c r="A36" s="172" t="s">
        <v>143</v>
      </c>
      <c r="B36" s="173" t="s">
        <v>765</v>
      </c>
      <c r="C36" s="173"/>
      <c r="D36" s="127">
        <f>D37+D38+D39+D44</f>
        <v>19154320.3</v>
      </c>
      <c r="E36" s="161">
        <f>E37+E38+E39+E44</f>
        <v>9099128.62</v>
      </c>
    </row>
    <row r="37" spans="1:5" s="98" customFormat="1" ht="25.5">
      <c r="A37" s="174" t="s">
        <v>257</v>
      </c>
      <c r="B37" s="175" t="s">
        <v>766</v>
      </c>
      <c r="C37" s="175"/>
      <c r="D37" s="122">
        <v>697195.13</v>
      </c>
      <c r="E37" s="160">
        <v>624898.72</v>
      </c>
    </row>
    <row r="38" spans="1:5" s="98" customFormat="1" ht="12.75">
      <c r="A38" s="174" t="s">
        <v>258</v>
      </c>
      <c r="B38" s="175" t="s">
        <v>767</v>
      </c>
      <c r="C38" s="175"/>
      <c r="D38" s="122"/>
      <c r="E38" s="160"/>
    </row>
    <row r="39" spans="1:5" s="98" customFormat="1" ht="12.75">
      <c r="A39" s="174" t="s">
        <v>259</v>
      </c>
      <c r="B39" s="175" t="s">
        <v>768</v>
      </c>
      <c r="C39" s="175"/>
      <c r="D39" s="181">
        <f>D40+D41</f>
        <v>1370026.33</v>
      </c>
      <c r="E39" s="182">
        <f>E40+E41</f>
        <v>2552696.28</v>
      </c>
    </row>
    <row r="40" spans="1:5" s="98" customFormat="1" ht="12.75">
      <c r="A40" s="174" t="s">
        <v>755</v>
      </c>
      <c r="B40" s="175" t="s">
        <v>756</v>
      </c>
      <c r="C40" s="175"/>
      <c r="D40" s="122">
        <v>582908.64</v>
      </c>
      <c r="E40" s="160"/>
    </row>
    <row r="41" spans="1:5" s="98" customFormat="1" ht="12.75">
      <c r="A41" s="174" t="s">
        <v>757</v>
      </c>
      <c r="B41" s="175" t="s">
        <v>758</v>
      </c>
      <c r="C41" s="175"/>
      <c r="D41" s="181">
        <f>SUM(D42:D43)</f>
        <v>787117.69</v>
      </c>
      <c r="E41" s="182">
        <f>SUM(E42:E43)</f>
        <v>2552696.28</v>
      </c>
    </row>
    <row r="42" spans="1:5" s="98" customFormat="1" ht="12.75">
      <c r="A42" s="174"/>
      <c r="B42" s="183" t="s">
        <v>769</v>
      </c>
      <c r="C42" s="183"/>
      <c r="D42" s="122">
        <v>787117.69</v>
      </c>
      <c r="E42" s="160">
        <v>2552696.28</v>
      </c>
    </row>
    <row r="43" spans="1:5" s="98" customFormat="1" ht="12.75">
      <c r="A43" s="174"/>
      <c r="B43" s="183" t="s">
        <v>770</v>
      </c>
      <c r="C43" s="183"/>
      <c r="D43" s="122"/>
      <c r="E43" s="160">
        <v>0</v>
      </c>
    </row>
    <row r="44" spans="1:5" s="98" customFormat="1" ht="12.75">
      <c r="A44" s="174" t="s">
        <v>260</v>
      </c>
      <c r="B44" s="175" t="s">
        <v>771</v>
      </c>
      <c r="C44" s="175"/>
      <c r="D44" s="122">
        <v>17087098.84</v>
      </c>
      <c r="E44" s="160">
        <v>5921533.62</v>
      </c>
    </row>
    <row r="45" spans="1:5" s="34" customFormat="1" ht="15">
      <c r="A45" s="177" t="s">
        <v>628</v>
      </c>
      <c r="B45" s="178" t="s">
        <v>772</v>
      </c>
      <c r="C45" s="178"/>
      <c r="D45" s="179">
        <f>D24-D36</f>
        <v>-3434227.21</v>
      </c>
      <c r="E45" s="180">
        <f>E24-E36</f>
        <v>-3059026.4</v>
      </c>
    </row>
    <row r="46" spans="1:5" s="98" customFormat="1" ht="12.75" customHeight="1">
      <c r="A46" s="1162" t="s">
        <v>773</v>
      </c>
      <c r="B46" s="1162"/>
      <c r="C46" s="1162"/>
      <c r="D46" s="1162"/>
      <c r="E46" s="1162"/>
    </row>
    <row r="47" spans="1:5" s="34" customFormat="1" ht="15">
      <c r="A47" s="169" t="s">
        <v>140</v>
      </c>
      <c r="B47" s="170" t="s">
        <v>751</v>
      </c>
      <c r="C47" s="170"/>
      <c r="D47" s="111">
        <f>SUM(D48:D51)</f>
        <v>0</v>
      </c>
      <c r="E47" s="171">
        <f>SUM(E48:E51)</f>
        <v>637162.54</v>
      </c>
    </row>
    <row r="48" spans="1:5" s="98" customFormat="1" ht="25.5">
      <c r="A48" s="174" t="s">
        <v>257</v>
      </c>
      <c r="B48" s="175" t="s">
        <v>774</v>
      </c>
      <c r="C48" s="175"/>
      <c r="D48" s="122"/>
      <c r="E48" s="160"/>
    </row>
    <row r="49" spans="1:5" s="98" customFormat="1" ht="12.75">
      <c r="A49" s="174" t="s">
        <v>258</v>
      </c>
      <c r="B49" s="175" t="s">
        <v>775</v>
      </c>
      <c r="C49" s="175"/>
      <c r="D49" s="122"/>
      <c r="E49" s="160">
        <v>637162.54</v>
      </c>
    </row>
    <row r="50" spans="1:5" s="98" customFormat="1" ht="12.75">
      <c r="A50" s="174" t="s">
        <v>259</v>
      </c>
      <c r="B50" s="175" t="s">
        <v>776</v>
      </c>
      <c r="C50" s="175"/>
      <c r="D50" s="122"/>
      <c r="E50" s="160"/>
    </row>
    <row r="51" spans="1:5" s="98" customFormat="1" ht="12.75">
      <c r="A51" s="174" t="s">
        <v>260</v>
      </c>
      <c r="B51" s="175" t="s">
        <v>777</v>
      </c>
      <c r="C51" s="175"/>
      <c r="D51" s="122"/>
      <c r="E51" s="160"/>
    </row>
    <row r="52" spans="1:5" s="34" customFormat="1" ht="15">
      <c r="A52" s="172" t="s">
        <v>143</v>
      </c>
      <c r="B52" s="173" t="s">
        <v>765</v>
      </c>
      <c r="C52" s="173"/>
      <c r="D52" s="127">
        <f>SUM(D53:D61)</f>
        <v>0</v>
      </c>
      <c r="E52" s="161">
        <f>SUM(E53:E61)</f>
        <v>21976.26</v>
      </c>
    </row>
    <row r="53" spans="1:5" s="98" customFormat="1" ht="12.75">
      <c r="A53" s="174" t="s">
        <v>257</v>
      </c>
      <c r="B53" s="175" t="s">
        <v>778</v>
      </c>
      <c r="C53" s="175"/>
      <c r="D53" s="122"/>
      <c r="E53" s="160"/>
    </row>
    <row r="54" spans="1:5" s="98" customFormat="1" ht="12.75">
      <c r="A54" s="174" t="s">
        <v>258</v>
      </c>
      <c r="B54" s="175" t="s">
        <v>779</v>
      </c>
      <c r="C54" s="175"/>
      <c r="D54" s="122"/>
      <c r="E54" s="160"/>
    </row>
    <row r="55" spans="1:5" s="98" customFormat="1" ht="12.75">
      <c r="A55" s="174" t="s">
        <v>259</v>
      </c>
      <c r="B55" s="175" t="s">
        <v>780</v>
      </c>
      <c r="C55" s="175"/>
      <c r="D55" s="122"/>
      <c r="E55" s="160"/>
    </row>
    <row r="56" spans="1:5" s="98" customFormat="1" ht="12.75">
      <c r="A56" s="174" t="s">
        <v>260</v>
      </c>
      <c r="B56" s="175" t="s">
        <v>781</v>
      </c>
      <c r="C56" s="175"/>
      <c r="D56" s="122"/>
      <c r="E56" s="160"/>
    </row>
    <row r="57" spans="1:5" s="98" customFormat="1" ht="12.75">
      <c r="A57" s="174" t="s">
        <v>261</v>
      </c>
      <c r="B57" s="175" t="s">
        <v>782</v>
      </c>
      <c r="C57" s="175"/>
      <c r="D57" s="122"/>
      <c r="E57" s="160"/>
    </row>
    <row r="58" spans="1:5" s="98" customFormat="1" ht="12.75">
      <c r="A58" s="174" t="s">
        <v>262</v>
      </c>
      <c r="B58" s="175" t="s">
        <v>783</v>
      </c>
      <c r="C58" s="175"/>
      <c r="D58" s="122"/>
      <c r="E58" s="160"/>
    </row>
    <row r="59" spans="1:5" s="98" customFormat="1" ht="12.75">
      <c r="A59" s="174" t="s">
        <v>263</v>
      </c>
      <c r="B59" s="175" t="s">
        <v>784</v>
      </c>
      <c r="C59" s="175"/>
      <c r="D59" s="122"/>
      <c r="E59" s="160"/>
    </row>
    <row r="60" spans="1:5" s="98" customFormat="1" ht="12.75">
      <c r="A60" s="174" t="s">
        <v>264</v>
      </c>
      <c r="B60" s="175" t="s">
        <v>785</v>
      </c>
      <c r="C60" s="175"/>
      <c r="D60" s="122"/>
      <c r="E60" s="160">
        <v>21976.26</v>
      </c>
    </row>
    <row r="61" spans="1:5" s="98" customFormat="1" ht="12.75">
      <c r="A61" s="174" t="s">
        <v>590</v>
      </c>
      <c r="B61" s="175" t="s">
        <v>786</v>
      </c>
      <c r="C61" s="175"/>
      <c r="D61" s="122"/>
      <c r="E61" s="160"/>
    </row>
    <row r="62" spans="1:5" s="34" customFormat="1" ht="19.5" customHeight="1">
      <c r="A62" s="177" t="s">
        <v>628</v>
      </c>
      <c r="B62" s="178" t="s">
        <v>787</v>
      </c>
      <c r="C62" s="178"/>
      <c r="D62" s="179">
        <f>D47-D52</f>
        <v>0</v>
      </c>
      <c r="E62" s="180">
        <f>E47-E52</f>
        <v>615186.28</v>
      </c>
    </row>
    <row r="63" spans="1:5" s="98" customFormat="1" ht="19.5" customHeight="1">
      <c r="A63" s="1155"/>
      <c r="B63" s="1155"/>
      <c r="C63" s="1155"/>
      <c r="D63" s="1155"/>
      <c r="E63" s="1155"/>
    </row>
    <row r="64" spans="1:5" s="34" customFormat="1" ht="15">
      <c r="A64" s="184" t="s">
        <v>682</v>
      </c>
      <c r="B64" s="185" t="s">
        <v>788</v>
      </c>
      <c r="C64" s="185"/>
      <c r="D64" s="135" t="e">
        <f>D22+D45+D62</f>
        <v>#REF!</v>
      </c>
      <c r="E64" s="162" t="e">
        <f>E22+E45+E62</f>
        <v>#REF!</v>
      </c>
    </row>
    <row r="65" spans="1:5" s="33" customFormat="1" ht="15">
      <c r="A65" s="169" t="s">
        <v>687</v>
      </c>
      <c r="B65" s="170" t="s">
        <v>789</v>
      </c>
      <c r="C65" s="170"/>
      <c r="D65" s="186">
        <v>905619.21</v>
      </c>
      <c r="E65" s="187">
        <v>-999753.91</v>
      </c>
    </row>
    <row r="66" spans="1:5" s="188" customFormat="1" ht="12.75">
      <c r="A66" s="174"/>
      <c r="B66" s="183" t="s">
        <v>790</v>
      </c>
      <c r="C66" s="183"/>
      <c r="D66" s="122"/>
      <c r="E66" s="160">
        <v>-28723.26</v>
      </c>
    </row>
    <row r="67" spans="1:5" s="34" customFormat="1" ht="15">
      <c r="A67" s="172" t="s">
        <v>692</v>
      </c>
      <c r="B67" s="173" t="s">
        <v>791</v>
      </c>
      <c r="C67" s="173"/>
      <c r="D67" s="189">
        <v>988627.02</v>
      </c>
      <c r="E67" s="190" t="e">
        <f>D68</f>
        <v>#REF!</v>
      </c>
    </row>
    <row r="68" spans="1:6" s="33" customFormat="1" ht="15">
      <c r="A68" s="172" t="s">
        <v>694</v>
      </c>
      <c r="B68" s="173" t="s">
        <v>792</v>
      </c>
      <c r="C68" s="173"/>
      <c r="D68" s="189" t="e">
        <f>D64+D67</f>
        <v>#REF!</v>
      </c>
      <c r="E68" s="189" t="e">
        <f>E64+E67</f>
        <v>#REF!</v>
      </c>
      <c r="F68" s="191"/>
    </row>
    <row r="69" spans="1:6" s="98" customFormat="1" ht="12.75">
      <c r="A69" s="192"/>
      <c r="B69" s="193" t="s">
        <v>793</v>
      </c>
      <c r="C69" s="193"/>
      <c r="D69" s="194"/>
      <c r="E69" s="195"/>
      <c r="F69" s="176"/>
    </row>
    <row r="71" spans="2:3" ht="12.75">
      <c r="B71" s="82" t="e">
        <f>CONCATENATE("Miejscowość:","  ",#REF!)</f>
        <v>#REF!</v>
      </c>
      <c r="C71" s="82"/>
    </row>
    <row r="72" spans="2:3" ht="12.75">
      <c r="B72" s="82" t="e">
        <f>CONCATENATE("Data:","  ",#REF!)</f>
        <v>#REF!</v>
      </c>
      <c r="C72" s="82"/>
    </row>
    <row r="73" spans="1:5" ht="14.25">
      <c r="A73" s="196"/>
      <c r="D73" s="12" t="e">
        <f>IF(#REF!=0,"",#REF!)</f>
        <v>#REF!</v>
      </c>
      <c r="E73" s="12" t="e">
        <f>IF(#REF!=0,"",#REF!)</f>
        <v>#REF!</v>
      </c>
    </row>
    <row r="74" spans="1:5" ht="14.25">
      <c r="A74" s="196"/>
      <c r="D74" s="14" t="e">
        <f>IF(D73="","",#REF!)</f>
        <v>#REF!</v>
      </c>
      <c r="E74" s="14" t="e">
        <f>IF(E73="","",#REF!)</f>
        <v>#REF!</v>
      </c>
    </row>
    <row r="75" spans="1:5" ht="8.25" customHeight="1">
      <c r="A75" s="196"/>
      <c r="B75" s="82"/>
      <c r="C75" s="82"/>
      <c r="D75" s="14"/>
      <c r="E75" s="14"/>
    </row>
    <row r="76" spans="1:5" ht="8.25" customHeight="1">
      <c r="A76" s="196"/>
      <c r="B76" s="82"/>
      <c r="C76" s="82"/>
      <c r="D76" s="14"/>
      <c r="E76" s="14"/>
    </row>
    <row r="77" spans="1:5" s="199" customFormat="1" ht="14.25">
      <c r="A77" s="197"/>
      <c r="B77" s="198"/>
      <c r="C77" s="198"/>
      <c r="D77" s="12" t="e">
        <f>IF(#REF!=0,"",#REF!)</f>
        <v>#REF!</v>
      </c>
      <c r="E77" s="12" t="e">
        <f>IF(#REF!=0,"",#REF!)</f>
        <v>#REF!</v>
      </c>
    </row>
    <row r="78" spans="1:5" s="199" customFormat="1" ht="14.25">
      <c r="A78" s="197"/>
      <c r="B78" s="198"/>
      <c r="C78" s="198"/>
      <c r="D78" s="14" t="e">
        <f>IF(D77="","",#REF!)</f>
        <v>#REF!</v>
      </c>
      <c r="E78" s="14" t="e">
        <f>IF(E77="","",#REF!)</f>
        <v>#REF!</v>
      </c>
    </row>
    <row r="79" spans="4:5" ht="9.75" customHeight="1">
      <c r="D79" s="15"/>
      <c r="E79" s="12"/>
    </row>
    <row r="80" spans="4:5" ht="9.75" customHeight="1">
      <c r="D80" s="12"/>
      <c r="E80" s="12"/>
    </row>
    <row r="81" spans="4:5" ht="13.5" customHeight="1">
      <c r="D81" s="12" t="e">
        <f>IF(#REF!=0,"",#REF!)</f>
        <v>#REF!</v>
      </c>
      <c r="E81" s="12" t="e">
        <f>IF(#REF!=0,"",#REF!)</f>
        <v>#REF!</v>
      </c>
    </row>
    <row r="82" spans="4:5" ht="13.5" customHeight="1">
      <c r="D82" s="14" t="e">
        <f>IF(D81="","",#REF!)</f>
        <v>#REF!</v>
      </c>
      <c r="E82" s="14" t="e">
        <f>IF(E81="","",#REF!)</f>
        <v>#REF!</v>
      </c>
    </row>
    <row r="83" ht="13.5" customHeight="1"/>
    <row r="84" spans="1:5" ht="12.75">
      <c r="A84" s="196"/>
      <c r="B84" s="1156" t="e">
        <f>CONCATENATE(#REF!,": ",#REF!)</f>
        <v>#REF!</v>
      </c>
      <c r="C84" s="1156"/>
      <c r="D84" s="1156"/>
      <c r="E84" s="200"/>
    </row>
    <row r="142" ht="104.25" customHeight="1"/>
  </sheetData>
  <sheetProtection selectLockedCells="1" selectUnlockedCells="1"/>
  <mergeCells count="14">
    <mergeCell ref="A63:E63"/>
    <mergeCell ref="B84:D84"/>
    <mergeCell ref="A7:A8"/>
    <mergeCell ref="B7:B8"/>
    <mergeCell ref="D7:E7"/>
    <mergeCell ref="A9:E9"/>
    <mergeCell ref="A23:E23"/>
    <mergeCell ref="A46:E46"/>
    <mergeCell ref="A4:E4"/>
    <mergeCell ref="A5:E5"/>
    <mergeCell ref="A1:B1"/>
    <mergeCell ref="D1:E1"/>
    <mergeCell ref="A2:B2"/>
    <mergeCell ref="A3:B3"/>
  </mergeCells>
  <printOptions/>
  <pageMargins left="0.7875" right="0.7875" top="0.5902777777777778" bottom="0.5902777777777777" header="0.5118055555555555" footer="0.5118055555555555"/>
  <pageSetup fitToHeight="0" fitToWidth="1" horizontalDpi="300" verticalDpi="300" orientation="portrait" paperSize="9" scale="76" r:id="rId1"/>
  <headerFooter alignWithMargins="0">
    <oddFooter>&amp;C&amp;P</oddFooter>
  </headerFooter>
  <rowBreaks count="1" manualBreakCount="1">
    <brk id="63" max="255" man="1"/>
  </rowBreaks>
</worksheet>
</file>

<file path=xl/worksheets/sheet7.xml><?xml version="1.0" encoding="utf-8"?>
<worksheet xmlns="http://schemas.openxmlformats.org/spreadsheetml/2006/main" xmlns:r="http://schemas.openxmlformats.org/officeDocument/2006/relationships">
  <sheetPr codeName="Arkusz11">
    <tabColor indexed="19"/>
    <pageSetUpPr fitToPage="1"/>
  </sheetPr>
  <dimension ref="A1:F138"/>
  <sheetViews>
    <sheetView showGridLines="0" view="pageBreakPreview" zoomScale="90" zoomScaleNormal="90" zoomScaleSheetLayoutView="90" zoomScalePageLayoutView="0" workbookViewId="0" topLeftCell="A91">
      <selection activeCell="D115" sqref="D115"/>
    </sheetView>
  </sheetViews>
  <sheetFormatPr defaultColWidth="8.88671875" defaultRowHeight="15"/>
  <cols>
    <col min="1" max="1" width="3.77734375" style="6" customWidth="1"/>
    <col min="2" max="2" width="51.99609375" style="6" customWidth="1"/>
    <col min="3" max="4" width="20.77734375" style="6" customWidth="1"/>
    <col min="5" max="16384" width="8.88671875" style="6" customWidth="1"/>
  </cols>
  <sheetData>
    <row r="1" spans="1:6" s="204" customFormat="1" ht="16.5" customHeight="1">
      <c r="A1" s="1165" t="e">
        <f>#REF!</f>
        <v>#REF!</v>
      </c>
      <c r="B1" s="1165"/>
      <c r="C1" s="1166"/>
      <c r="D1" s="1166"/>
      <c r="E1" s="203"/>
      <c r="F1" s="203"/>
    </row>
    <row r="2" spans="1:4" s="204" customFormat="1" ht="16.5" customHeight="1">
      <c r="A2" s="1167" t="e">
        <f>#REF!</f>
        <v>#REF!</v>
      </c>
      <c r="B2" s="1167"/>
      <c r="C2" s="205"/>
      <c r="D2" s="205"/>
    </row>
    <row r="3" spans="1:2" s="204" customFormat="1" ht="16.5" customHeight="1">
      <c r="A3" s="202"/>
      <c r="B3" s="202"/>
    </row>
    <row r="4" spans="1:4" s="206" customFormat="1" ht="12" customHeight="1">
      <c r="A4" s="1168"/>
      <c r="B4" s="1168"/>
      <c r="C4" s="204"/>
      <c r="D4" s="204"/>
    </row>
    <row r="5" spans="1:4" s="206" customFormat="1" ht="12.75" customHeight="1">
      <c r="A5" s="1169" t="s">
        <v>794</v>
      </c>
      <c r="B5" s="1169"/>
      <c r="C5" s="1169"/>
      <c r="D5" s="1169"/>
    </row>
    <row r="6" spans="1:4" s="206" customFormat="1" ht="18">
      <c r="A6" s="207"/>
      <c r="B6" s="207"/>
      <c r="C6" s="207"/>
      <c r="D6" s="207"/>
    </row>
    <row r="7" spans="1:4" s="208" customFormat="1" ht="15.75" customHeight="1">
      <c r="A7" s="1170" t="s">
        <v>592</v>
      </c>
      <c r="B7" s="1171" t="s">
        <v>651</v>
      </c>
      <c r="C7" s="1172" t="s">
        <v>652</v>
      </c>
      <c r="D7" s="1172" t="s">
        <v>652</v>
      </c>
    </row>
    <row r="8" spans="1:4" s="208" customFormat="1" ht="33" customHeight="1">
      <c r="A8" s="1170"/>
      <c r="B8" s="1171"/>
      <c r="C8" s="209" t="e">
        <f>CONCATENATE(#REF!," ","r."," - ",#REF!," ","r.")</f>
        <v>#REF!</v>
      </c>
      <c r="D8" s="210" t="e">
        <f>CONCATENATE(#REF!," ","r."," - ",#REF!," ","r.")</f>
        <v>#REF!</v>
      </c>
    </row>
    <row r="9" spans="1:4" ht="9.75" customHeight="1">
      <c r="A9" s="1173"/>
      <c r="B9" s="1173"/>
      <c r="C9" s="1173"/>
      <c r="D9" s="1173"/>
    </row>
    <row r="10" spans="1:4" s="213" customFormat="1" ht="16.5" customHeight="1">
      <c r="A10" s="211" t="s">
        <v>140</v>
      </c>
      <c r="B10" s="212" t="s">
        <v>795</v>
      </c>
      <c r="C10" s="83">
        <f>C15+C25+C33+C45+C57+C69+C79</f>
        <v>7987793.73</v>
      </c>
      <c r="D10" s="84">
        <f>D15+D25+D33+D45+D57+D69+D79</f>
        <v>9457567.83</v>
      </c>
    </row>
    <row r="11" spans="1:4" s="213" customFormat="1" ht="16.5" customHeight="1">
      <c r="A11" s="214"/>
      <c r="B11" s="215" t="s">
        <v>796</v>
      </c>
      <c r="C11" s="216">
        <f>C81-C94</f>
        <v>0</v>
      </c>
      <c r="D11" s="217">
        <f>D81-D94</f>
        <v>0</v>
      </c>
    </row>
    <row r="12" spans="1:4" ht="15" customHeight="1">
      <c r="A12" s="214"/>
      <c r="B12" s="218" t="s">
        <v>797</v>
      </c>
      <c r="C12" s="163">
        <f>C82-C95</f>
        <v>0</v>
      </c>
      <c r="D12" s="164">
        <f>D82-D95</f>
        <v>0</v>
      </c>
    </row>
    <row r="13" spans="1:4" s="213" customFormat="1" ht="37.5" customHeight="1">
      <c r="A13" s="211" t="s">
        <v>798</v>
      </c>
      <c r="B13" s="212" t="s">
        <v>799</v>
      </c>
      <c r="C13" s="83">
        <f>C10+C12</f>
        <v>7987793.73</v>
      </c>
      <c r="D13" s="84">
        <f>D10+D12</f>
        <v>9457567.83</v>
      </c>
    </row>
    <row r="14" spans="1:4" ht="2.25" customHeight="1">
      <c r="A14" s="219"/>
      <c r="B14" s="220"/>
      <c r="C14" s="220"/>
      <c r="D14" s="221"/>
    </row>
    <row r="15" spans="1:4" ht="15">
      <c r="A15" s="222" t="s">
        <v>800</v>
      </c>
      <c r="B15" s="223" t="s">
        <v>801</v>
      </c>
      <c r="C15" s="224">
        <v>2000000</v>
      </c>
      <c r="D15" s="225">
        <v>2000000</v>
      </c>
    </row>
    <row r="16" spans="1:4" ht="16.5" customHeight="1">
      <c r="A16" s="214" t="s">
        <v>802</v>
      </c>
      <c r="B16" s="215" t="s">
        <v>803</v>
      </c>
      <c r="C16" s="216">
        <f>C17-C20</f>
        <v>0</v>
      </c>
      <c r="D16" s="217">
        <f>D17-D20</f>
        <v>0</v>
      </c>
    </row>
    <row r="17" spans="1:4" ht="15">
      <c r="A17" s="214" t="s">
        <v>755</v>
      </c>
      <c r="B17" s="215" t="s">
        <v>804</v>
      </c>
      <c r="C17" s="216">
        <f>SUM(C18:C19)</f>
        <v>0</v>
      </c>
      <c r="D17" s="217">
        <f>SUM(D18:D19)</f>
        <v>0</v>
      </c>
    </row>
    <row r="18" spans="1:4" ht="12" customHeight="1">
      <c r="A18" s="214"/>
      <c r="B18" s="218" t="s">
        <v>805</v>
      </c>
      <c r="C18" s="163"/>
      <c r="D18" s="164"/>
    </row>
    <row r="19" spans="1:4" ht="12" customHeight="1">
      <c r="A19" s="214"/>
      <c r="B19" s="226" t="s">
        <v>806</v>
      </c>
      <c r="C19" s="163"/>
      <c r="D19" s="164"/>
    </row>
    <row r="20" spans="1:4" ht="15">
      <c r="A20" s="214" t="s">
        <v>757</v>
      </c>
      <c r="B20" s="215" t="s">
        <v>807</v>
      </c>
      <c r="C20" s="216">
        <f>SUM(C21:C22)</f>
        <v>0</v>
      </c>
      <c r="D20" s="217">
        <f>SUM(D21:D22)</f>
        <v>0</v>
      </c>
    </row>
    <row r="21" spans="1:4" ht="13.5" customHeight="1">
      <c r="A21" s="214"/>
      <c r="B21" s="218" t="s">
        <v>808</v>
      </c>
      <c r="C21" s="163"/>
      <c r="D21" s="164"/>
    </row>
    <row r="22" spans="1:4" ht="13.5" customHeight="1">
      <c r="A22" s="214"/>
      <c r="B22" s="226" t="s">
        <v>806</v>
      </c>
      <c r="C22" s="163"/>
      <c r="D22" s="164"/>
    </row>
    <row r="23" spans="1:4" ht="15">
      <c r="A23" s="227" t="s">
        <v>809</v>
      </c>
      <c r="B23" s="228" t="s">
        <v>810</v>
      </c>
      <c r="C23" s="229">
        <f>C15+C16</f>
        <v>2000000</v>
      </c>
      <c r="D23" s="230">
        <f>D15+D16</f>
        <v>2000000</v>
      </c>
    </row>
    <row r="24" spans="1:4" ht="4.5" customHeight="1">
      <c r="A24" s="1174"/>
      <c r="B24" s="1174"/>
      <c r="C24" s="1174"/>
      <c r="D24" s="1174"/>
    </row>
    <row r="25" spans="1:4" ht="15">
      <c r="A25" s="231" t="s">
        <v>811</v>
      </c>
      <c r="B25" s="232" t="s">
        <v>812</v>
      </c>
      <c r="C25" s="233"/>
      <c r="D25" s="234"/>
    </row>
    <row r="26" spans="1:4" s="1" customFormat="1" ht="17.25" customHeight="1">
      <c r="A26" s="235" t="s">
        <v>813</v>
      </c>
      <c r="B26" s="236" t="s">
        <v>814</v>
      </c>
      <c r="C26" s="237">
        <f>C27-C29</f>
        <v>0</v>
      </c>
      <c r="D26" s="238">
        <f>D27-D29</f>
        <v>0</v>
      </c>
    </row>
    <row r="27" spans="1:4" ht="15">
      <c r="A27" s="239" t="s">
        <v>755</v>
      </c>
      <c r="B27" s="240" t="s">
        <v>804</v>
      </c>
      <c r="C27" s="181">
        <f>C28</f>
        <v>0</v>
      </c>
      <c r="D27" s="182">
        <f>D28</f>
        <v>0</v>
      </c>
    </row>
    <row r="28" spans="1:4" s="245" customFormat="1" ht="11.25" customHeight="1">
      <c r="A28" s="241"/>
      <c r="B28" s="242" t="s">
        <v>815</v>
      </c>
      <c r="C28" s="243"/>
      <c r="D28" s="244"/>
    </row>
    <row r="29" spans="1:4" ht="15">
      <c r="A29" s="239" t="s">
        <v>757</v>
      </c>
      <c r="B29" s="240" t="s">
        <v>807</v>
      </c>
      <c r="C29" s="181">
        <f>C30</f>
        <v>0</v>
      </c>
      <c r="D29" s="182">
        <f>D30</f>
        <v>0</v>
      </c>
    </row>
    <row r="30" spans="1:4" s="245" customFormat="1" ht="11.25" customHeight="1">
      <c r="A30" s="241"/>
      <c r="B30" s="242" t="s">
        <v>815</v>
      </c>
      <c r="C30" s="243"/>
      <c r="D30" s="244"/>
    </row>
    <row r="31" spans="1:4" ht="15">
      <c r="A31" s="227" t="s">
        <v>816</v>
      </c>
      <c r="B31" s="228" t="s">
        <v>817</v>
      </c>
      <c r="C31" s="229">
        <f>C25+C26</f>
        <v>0</v>
      </c>
      <c r="D31" s="230">
        <f>D25+D26</f>
        <v>0</v>
      </c>
    </row>
    <row r="32" spans="1:4" ht="4.5" customHeight="1">
      <c r="A32" s="1163"/>
      <c r="B32" s="1163"/>
      <c r="C32" s="1163"/>
      <c r="D32" s="1163"/>
    </row>
    <row r="33" spans="1:4" ht="15">
      <c r="A33" s="231" t="s">
        <v>259</v>
      </c>
      <c r="B33" s="232" t="s">
        <v>818</v>
      </c>
      <c r="C33" s="233"/>
      <c r="D33" s="234"/>
    </row>
    <row r="34" spans="1:4" ht="15">
      <c r="A34" s="235"/>
      <c r="B34" s="236" t="s">
        <v>819</v>
      </c>
      <c r="C34" s="246">
        <f>C35-C39</f>
        <v>0</v>
      </c>
      <c r="D34" s="247">
        <f>D35-D39</f>
        <v>0</v>
      </c>
    </row>
    <row r="35" spans="1:4" ht="15">
      <c r="A35" s="239" t="s">
        <v>755</v>
      </c>
      <c r="B35" s="240" t="s">
        <v>804</v>
      </c>
      <c r="C35" s="122">
        <f>C36+C37+C38</f>
        <v>0</v>
      </c>
      <c r="D35" s="160">
        <f>D36+D37+D38</f>
        <v>0</v>
      </c>
    </row>
    <row r="36" spans="1:4" s="245" customFormat="1" ht="12" customHeight="1">
      <c r="A36" s="241"/>
      <c r="B36" s="242" t="s">
        <v>820</v>
      </c>
      <c r="C36" s="243"/>
      <c r="D36" s="244"/>
    </row>
    <row r="37" spans="1:4" s="245" customFormat="1" ht="12" customHeight="1">
      <c r="A37" s="241"/>
      <c r="B37" s="242" t="s">
        <v>821</v>
      </c>
      <c r="C37" s="243"/>
      <c r="D37" s="244"/>
    </row>
    <row r="38" spans="1:4" s="245" customFormat="1" ht="12" customHeight="1">
      <c r="A38" s="241"/>
      <c r="B38" s="242" t="s">
        <v>815</v>
      </c>
      <c r="C38" s="243"/>
      <c r="D38" s="244"/>
    </row>
    <row r="39" spans="1:4" ht="15">
      <c r="A39" s="239" t="s">
        <v>757</v>
      </c>
      <c r="B39" s="240" t="s">
        <v>807</v>
      </c>
      <c r="C39" s="122">
        <f>C40+C41+C42</f>
        <v>0</v>
      </c>
      <c r="D39" s="160">
        <f>D40+D41+D42</f>
        <v>0</v>
      </c>
    </row>
    <row r="40" spans="1:4" s="245" customFormat="1" ht="13.5" customHeight="1">
      <c r="A40" s="241"/>
      <c r="B40" s="242" t="s">
        <v>822</v>
      </c>
      <c r="C40" s="243"/>
      <c r="D40" s="244"/>
    </row>
    <row r="41" spans="1:4" s="245" customFormat="1" ht="13.5" customHeight="1">
      <c r="A41" s="241"/>
      <c r="B41" s="242" t="s">
        <v>815</v>
      </c>
      <c r="C41" s="243"/>
      <c r="D41" s="244"/>
    </row>
    <row r="42" spans="1:4" s="245" customFormat="1" ht="13.5" customHeight="1">
      <c r="A42" s="241"/>
      <c r="B42" s="242" t="s">
        <v>815</v>
      </c>
      <c r="C42" s="243"/>
      <c r="D42" s="244"/>
    </row>
    <row r="43" spans="1:4" ht="15">
      <c r="A43" s="227" t="s">
        <v>823</v>
      </c>
      <c r="B43" s="228" t="s">
        <v>824</v>
      </c>
      <c r="C43" s="229">
        <f>C33+C34</f>
        <v>0</v>
      </c>
      <c r="D43" s="230">
        <f>D33+D34</f>
        <v>0</v>
      </c>
    </row>
    <row r="44" spans="1:4" ht="4.5" customHeight="1">
      <c r="A44" s="1163"/>
      <c r="B44" s="1163"/>
      <c r="C44" s="1163"/>
      <c r="D44" s="1163"/>
    </row>
    <row r="45" spans="1:4" ht="15">
      <c r="A45" s="231" t="s">
        <v>825</v>
      </c>
      <c r="B45" s="232" t="s">
        <v>826</v>
      </c>
      <c r="C45" s="233">
        <v>5076701.3</v>
      </c>
      <c r="D45" s="234">
        <v>5987793.73</v>
      </c>
    </row>
    <row r="46" spans="1:4" s="1" customFormat="1" ht="14.25">
      <c r="A46" s="235" t="s">
        <v>827</v>
      </c>
      <c r="B46" s="236" t="s">
        <v>828</v>
      </c>
      <c r="C46" s="237">
        <f>C47-C52</f>
        <v>911092.43</v>
      </c>
      <c r="D46" s="238">
        <f>D47-D52</f>
        <v>1469774.1</v>
      </c>
    </row>
    <row r="47" spans="1:4" ht="15">
      <c r="A47" s="239" t="s">
        <v>755</v>
      </c>
      <c r="B47" s="240" t="s">
        <v>804</v>
      </c>
      <c r="C47" s="181">
        <f>SUM(C48:C51)</f>
        <v>911092.43</v>
      </c>
      <c r="D47" s="182">
        <f>SUM(D48:D51)</f>
        <v>1469774.1</v>
      </c>
    </row>
    <row r="48" spans="1:4" s="245" customFormat="1" ht="14.25" customHeight="1">
      <c r="A48" s="241"/>
      <c r="B48" s="248" t="s">
        <v>829</v>
      </c>
      <c r="C48" s="243"/>
      <c r="D48" s="244"/>
    </row>
    <row r="49" spans="1:4" s="245" customFormat="1" ht="14.25" customHeight="1">
      <c r="A49" s="241"/>
      <c r="B49" s="248" t="s">
        <v>830</v>
      </c>
      <c r="C49" s="243"/>
      <c r="D49" s="244"/>
    </row>
    <row r="50" spans="1:4" s="245" customFormat="1" ht="14.25" customHeight="1">
      <c r="A50" s="241"/>
      <c r="B50" s="248" t="s">
        <v>831</v>
      </c>
      <c r="C50" s="243">
        <v>911092.43</v>
      </c>
      <c r="D50" s="244">
        <v>1469774.1</v>
      </c>
    </row>
    <row r="51" spans="1:4" s="245" customFormat="1" ht="14.25" customHeight="1">
      <c r="A51" s="241"/>
      <c r="B51" s="242" t="s">
        <v>806</v>
      </c>
      <c r="C51" s="243"/>
      <c r="D51" s="244"/>
    </row>
    <row r="52" spans="1:4" s="29" customFormat="1" ht="16.5" customHeight="1">
      <c r="A52" s="239" t="s">
        <v>757</v>
      </c>
      <c r="B52" s="240" t="s">
        <v>807</v>
      </c>
      <c r="C52" s="181">
        <f>SUM(C53:C54)</f>
        <v>0</v>
      </c>
      <c r="D52" s="182">
        <f>SUM(D53:D54)</f>
        <v>0</v>
      </c>
    </row>
    <row r="53" spans="1:4" s="245" customFormat="1" ht="13.5" customHeight="1">
      <c r="A53" s="241"/>
      <c r="B53" s="242" t="s">
        <v>832</v>
      </c>
      <c r="C53" s="243"/>
      <c r="D53" s="244"/>
    </row>
    <row r="54" spans="1:4" s="245" customFormat="1" ht="13.5" customHeight="1">
      <c r="A54" s="241"/>
      <c r="B54" s="242" t="s">
        <v>815</v>
      </c>
      <c r="C54" s="243"/>
      <c r="D54" s="244"/>
    </row>
    <row r="55" spans="1:4" ht="15">
      <c r="A55" s="227" t="s">
        <v>833</v>
      </c>
      <c r="B55" s="228" t="s">
        <v>834</v>
      </c>
      <c r="C55" s="229">
        <f>SUM(C45:C46)</f>
        <v>5987793.73</v>
      </c>
      <c r="D55" s="230">
        <f>SUM(D45:D46)</f>
        <v>7457567.83</v>
      </c>
    </row>
    <row r="56" spans="1:4" ht="4.5" customHeight="1">
      <c r="A56" s="1163"/>
      <c r="B56" s="1163"/>
      <c r="C56" s="1163"/>
      <c r="D56" s="1163"/>
    </row>
    <row r="57" spans="1:4" ht="15">
      <c r="A57" s="231" t="s">
        <v>835</v>
      </c>
      <c r="B57" s="232" t="s">
        <v>836</v>
      </c>
      <c r="C57" s="233"/>
      <c r="D57" s="234"/>
    </row>
    <row r="58" spans="1:4" s="29" customFormat="1" ht="19.5" customHeight="1">
      <c r="A58" s="239" t="s">
        <v>837</v>
      </c>
      <c r="B58" s="240" t="s">
        <v>838</v>
      </c>
      <c r="C58" s="181">
        <f>C59-C63</f>
        <v>0</v>
      </c>
      <c r="D58" s="182">
        <f>D59-D63</f>
        <v>0</v>
      </c>
    </row>
    <row r="59" spans="1:4" s="29" customFormat="1" ht="19.5" customHeight="1">
      <c r="A59" s="239" t="s">
        <v>755</v>
      </c>
      <c r="B59" s="240" t="s">
        <v>804</v>
      </c>
      <c r="C59" s="181">
        <f>SUM(C60:C62)</f>
        <v>0</v>
      </c>
      <c r="D59" s="182">
        <f>SUM(D60:D62)</f>
        <v>0</v>
      </c>
    </row>
    <row r="60" spans="1:4" s="29" customFormat="1" ht="19.5" customHeight="1">
      <c r="A60" s="239"/>
      <c r="B60" s="249" t="s">
        <v>815</v>
      </c>
      <c r="C60" s="122"/>
      <c r="D60" s="160"/>
    </row>
    <row r="61" spans="1:4" s="29" customFormat="1" ht="19.5" customHeight="1">
      <c r="A61" s="239"/>
      <c r="B61" s="249" t="s">
        <v>815</v>
      </c>
      <c r="C61" s="122"/>
      <c r="D61" s="160"/>
    </row>
    <row r="62" spans="1:4" s="29" customFormat="1" ht="19.5" customHeight="1">
      <c r="A62" s="239"/>
      <c r="B62" s="249" t="s">
        <v>815</v>
      </c>
      <c r="C62" s="122"/>
      <c r="D62" s="160"/>
    </row>
    <row r="63" spans="1:4" s="29" customFormat="1" ht="19.5" customHeight="1">
      <c r="A63" s="239" t="s">
        <v>757</v>
      </c>
      <c r="B63" s="240" t="s">
        <v>807</v>
      </c>
      <c r="C63" s="181">
        <f>SUM(C64:C66)</f>
        <v>0</v>
      </c>
      <c r="D63" s="182">
        <f>SUM(D64:D66)</f>
        <v>0</v>
      </c>
    </row>
    <row r="64" spans="1:4" s="245" customFormat="1" ht="13.5" customHeight="1">
      <c r="A64" s="241"/>
      <c r="B64" s="248" t="s">
        <v>839</v>
      </c>
      <c r="C64" s="243"/>
      <c r="D64" s="244"/>
    </row>
    <row r="65" spans="1:4" s="245" customFormat="1" ht="13.5" customHeight="1">
      <c r="A65" s="241"/>
      <c r="B65" s="242" t="s">
        <v>815</v>
      </c>
      <c r="C65" s="243"/>
      <c r="D65" s="244"/>
    </row>
    <row r="66" spans="1:4" s="29" customFormat="1" ht="13.5" customHeight="1">
      <c r="A66" s="239"/>
      <c r="B66" s="249" t="s">
        <v>815</v>
      </c>
      <c r="C66" s="122"/>
      <c r="D66" s="160"/>
    </row>
    <row r="67" spans="1:4" s="29" customFormat="1" ht="12.75">
      <c r="A67" s="250" t="s">
        <v>840</v>
      </c>
      <c r="B67" s="251" t="s">
        <v>841</v>
      </c>
      <c r="C67" s="252">
        <f>C57+C58</f>
        <v>0</v>
      </c>
      <c r="D67" s="253">
        <f>D57+D58</f>
        <v>0</v>
      </c>
    </row>
    <row r="68" spans="1:4" s="29" customFormat="1" ht="9.75" customHeight="1">
      <c r="A68" s="1164"/>
      <c r="B68" s="1164"/>
      <c r="C68" s="1164"/>
      <c r="D68" s="1164"/>
    </row>
    <row r="69" spans="1:4" ht="15">
      <c r="A69" s="231" t="s">
        <v>842</v>
      </c>
      <c r="B69" s="232" t="s">
        <v>843</v>
      </c>
      <c r="C69" s="233"/>
      <c r="D69" s="234"/>
    </row>
    <row r="70" spans="1:4" s="1" customFormat="1" ht="17.25" customHeight="1">
      <c r="A70" s="235" t="s">
        <v>844</v>
      </c>
      <c r="B70" s="236" t="s">
        <v>845</v>
      </c>
      <c r="C70" s="237">
        <f>C71-C74</f>
        <v>0</v>
      </c>
      <c r="D70" s="238">
        <f>D71-D74</f>
        <v>0</v>
      </c>
    </row>
    <row r="71" spans="1:4" ht="15">
      <c r="A71" s="239" t="s">
        <v>755</v>
      </c>
      <c r="B71" s="240" t="s">
        <v>804</v>
      </c>
      <c r="C71" s="181">
        <f>SUM(C72:C72)</f>
        <v>0</v>
      </c>
      <c r="D71" s="182">
        <f>SUM(D72:D72)</f>
        <v>0</v>
      </c>
    </row>
    <row r="72" spans="1:4" s="245" customFormat="1" ht="13.5" customHeight="1">
      <c r="A72" s="241"/>
      <c r="B72" s="242" t="s">
        <v>815</v>
      </c>
      <c r="C72" s="243"/>
      <c r="D72" s="244"/>
    </row>
    <row r="73" spans="1:4" s="245" customFormat="1" ht="13.5" customHeight="1">
      <c r="A73" s="241"/>
      <c r="B73" s="242" t="s">
        <v>815</v>
      </c>
      <c r="C73" s="243"/>
      <c r="D73" s="244"/>
    </row>
    <row r="74" spans="1:4" ht="15">
      <c r="A74" s="239" t="s">
        <v>757</v>
      </c>
      <c r="B74" s="240" t="s">
        <v>807</v>
      </c>
      <c r="C74" s="181">
        <f>SUM(C75:C75)</f>
        <v>0</v>
      </c>
      <c r="D74" s="182">
        <f>SUM(D75:D75)</f>
        <v>0</v>
      </c>
    </row>
    <row r="75" spans="1:4" s="245" customFormat="1" ht="14.25" customHeight="1">
      <c r="A75" s="241"/>
      <c r="B75" s="242" t="s">
        <v>815</v>
      </c>
      <c r="C75" s="243"/>
      <c r="D75" s="244"/>
    </row>
    <row r="76" spans="1:4" s="245" customFormat="1" ht="14.25" customHeight="1">
      <c r="A76" s="241"/>
      <c r="B76" s="242" t="s">
        <v>815</v>
      </c>
      <c r="C76" s="243"/>
      <c r="D76" s="244"/>
    </row>
    <row r="77" spans="1:4" ht="15">
      <c r="A77" s="227" t="s">
        <v>846</v>
      </c>
      <c r="B77" s="228" t="s">
        <v>847</v>
      </c>
      <c r="C77" s="229">
        <f>C69+C70</f>
        <v>0</v>
      </c>
      <c r="D77" s="230">
        <f>D69+D70</f>
        <v>0</v>
      </c>
    </row>
    <row r="78" spans="1:4" ht="4.5" customHeight="1">
      <c r="A78" s="1175"/>
      <c r="B78" s="1175"/>
      <c r="C78" s="1175"/>
      <c r="D78" s="1175"/>
    </row>
    <row r="79" spans="1:4" ht="15">
      <c r="A79" s="231" t="s">
        <v>848</v>
      </c>
      <c r="B79" s="232" t="s">
        <v>849</v>
      </c>
      <c r="C79" s="233">
        <f>C80-C93</f>
        <v>911092.43</v>
      </c>
      <c r="D79" s="234">
        <f>D80-D93</f>
        <v>1469774.1</v>
      </c>
    </row>
    <row r="80" spans="1:4" s="1" customFormat="1" ht="17.25" customHeight="1">
      <c r="A80" s="235" t="s">
        <v>850</v>
      </c>
      <c r="B80" s="236" t="s">
        <v>851</v>
      </c>
      <c r="C80" s="246">
        <v>911092.43</v>
      </c>
      <c r="D80" s="234">
        <v>1469774.1</v>
      </c>
    </row>
    <row r="81" spans="1:4" s="1" customFormat="1" ht="17.25" customHeight="1">
      <c r="A81" s="254"/>
      <c r="B81" s="248" t="s">
        <v>852</v>
      </c>
      <c r="C81" s="233"/>
      <c r="D81" s="234"/>
    </row>
    <row r="82" spans="1:4" s="245" customFormat="1" ht="15" customHeight="1">
      <c r="A82" s="241"/>
      <c r="B82" s="248" t="s">
        <v>853</v>
      </c>
      <c r="C82" s="243"/>
      <c r="D82" s="244"/>
    </row>
    <row r="83" spans="1:4" ht="15">
      <c r="A83" s="239" t="s">
        <v>854</v>
      </c>
      <c r="B83" s="240" t="s">
        <v>855</v>
      </c>
      <c r="C83" s="122">
        <f>C80+C82</f>
        <v>911092.43</v>
      </c>
      <c r="D83" s="182">
        <f>D80+D82</f>
        <v>1469774.1</v>
      </c>
    </row>
    <row r="84" spans="1:4" ht="15">
      <c r="A84" s="239" t="s">
        <v>755</v>
      </c>
      <c r="B84" s="240" t="s">
        <v>804</v>
      </c>
      <c r="C84" s="181">
        <f>SUM(C85:C87)</f>
        <v>0</v>
      </c>
      <c r="D84" s="182">
        <f>SUM(D85:D87)</f>
        <v>0</v>
      </c>
    </row>
    <row r="85" spans="1:4" s="245" customFormat="1" ht="13.5" customHeight="1">
      <c r="A85" s="241"/>
      <c r="B85" s="248" t="s">
        <v>856</v>
      </c>
      <c r="C85" s="243"/>
      <c r="D85" s="244"/>
    </row>
    <row r="86" spans="1:4" s="245" customFormat="1" ht="13.5" customHeight="1">
      <c r="A86" s="241"/>
      <c r="B86" s="242" t="s">
        <v>806</v>
      </c>
      <c r="C86" s="243"/>
      <c r="D86" s="244"/>
    </row>
    <row r="87" spans="1:4" s="245" customFormat="1" ht="13.5" customHeight="1">
      <c r="A87" s="241"/>
      <c r="B87" s="242" t="s">
        <v>857</v>
      </c>
      <c r="C87" s="243"/>
      <c r="D87" s="244"/>
    </row>
    <row r="88" spans="1:4" ht="15">
      <c r="A88" s="239" t="s">
        <v>757</v>
      </c>
      <c r="B88" s="240" t="s">
        <v>807</v>
      </c>
      <c r="C88" s="181">
        <f>SUM(C89:C91)</f>
        <v>911092.43</v>
      </c>
      <c r="D88" s="182">
        <f>SUM(D89:D91)</f>
        <v>1469774.1</v>
      </c>
    </row>
    <row r="89" spans="1:4" s="245" customFormat="1" ht="14.25" customHeight="1">
      <c r="A89" s="241"/>
      <c r="B89" s="242"/>
      <c r="C89" s="243"/>
      <c r="D89" s="244"/>
    </row>
    <row r="90" spans="1:4" s="245" customFormat="1" ht="14.25" customHeight="1">
      <c r="A90" s="241"/>
      <c r="B90" s="242" t="s">
        <v>858</v>
      </c>
      <c r="C90" s="243">
        <v>911092.43</v>
      </c>
      <c r="D90" s="244">
        <v>1469774.1</v>
      </c>
    </row>
    <row r="91" spans="1:4" s="245" customFormat="1" ht="14.25" customHeight="1">
      <c r="A91" s="241"/>
      <c r="B91" s="242" t="s">
        <v>857</v>
      </c>
      <c r="C91" s="243"/>
      <c r="D91" s="244"/>
    </row>
    <row r="92" spans="1:4" ht="15">
      <c r="A92" s="231" t="s">
        <v>859</v>
      </c>
      <c r="B92" s="232" t="s">
        <v>860</v>
      </c>
      <c r="C92" s="255">
        <f>C83+C84-C88</f>
        <v>0</v>
      </c>
      <c r="D92" s="256">
        <f>D83+D84-D88</f>
        <v>0</v>
      </c>
    </row>
    <row r="93" spans="1:4" s="1" customFormat="1" ht="17.25" customHeight="1">
      <c r="A93" s="254" t="s">
        <v>861</v>
      </c>
      <c r="B93" s="257" t="s">
        <v>862</v>
      </c>
      <c r="C93" s="233"/>
      <c r="D93" s="234"/>
    </row>
    <row r="94" spans="1:4" s="1" customFormat="1" ht="17.25" customHeight="1">
      <c r="A94" s="254"/>
      <c r="B94" s="248" t="s">
        <v>852</v>
      </c>
      <c r="C94" s="233"/>
      <c r="D94" s="234"/>
    </row>
    <row r="95" spans="1:4" s="245" customFormat="1" ht="15.75" customHeight="1">
      <c r="A95" s="258"/>
      <c r="B95" s="248" t="s">
        <v>853</v>
      </c>
      <c r="C95" s="243"/>
      <c r="D95" s="244"/>
    </row>
    <row r="96" spans="1:4" ht="15">
      <c r="A96" s="174" t="s">
        <v>863</v>
      </c>
      <c r="B96" s="175" t="s">
        <v>864</v>
      </c>
      <c r="C96" s="181">
        <f>C93+C95</f>
        <v>0</v>
      </c>
      <c r="D96" s="182">
        <f>D93+D95</f>
        <v>0</v>
      </c>
    </row>
    <row r="97" spans="1:4" s="29" customFormat="1" ht="12.75">
      <c r="A97" s="174" t="s">
        <v>755</v>
      </c>
      <c r="B97" s="175" t="s">
        <v>804</v>
      </c>
      <c r="C97" s="181">
        <f>SUM(C98:C100)</f>
        <v>0</v>
      </c>
      <c r="D97" s="182">
        <f>SUM(D98:D100)</f>
        <v>0</v>
      </c>
    </row>
    <row r="98" spans="1:4" s="245" customFormat="1" ht="14.25" customHeight="1">
      <c r="A98" s="258"/>
      <c r="B98" s="259" t="s">
        <v>865</v>
      </c>
      <c r="C98" s="243"/>
      <c r="D98" s="244"/>
    </row>
    <row r="99" spans="1:4" s="245" customFormat="1" ht="14.25" customHeight="1">
      <c r="A99" s="258"/>
      <c r="B99" s="260" t="s">
        <v>806</v>
      </c>
      <c r="C99" s="243"/>
      <c r="D99" s="244"/>
    </row>
    <row r="100" spans="1:4" s="245" customFormat="1" ht="14.25" customHeight="1">
      <c r="A100" s="258"/>
      <c r="B100" s="260" t="s">
        <v>857</v>
      </c>
      <c r="C100" s="243"/>
      <c r="D100" s="244"/>
    </row>
    <row r="101" spans="1:4" s="29" customFormat="1" ht="12.75">
      <c r="A101" s="174" t="s">
        <v>757</v>
      </c>
      <c r="B101" s="175" t="s">
        <v>807</v>
      </c>
      <c r="C101" s="181">
        <f>SUM(C102:C104)</f>
        <v>0</v>
      </c>
      <c r="D101" s="182">
        <f>SUM(D102:D104)</f>
        <v>0</v>
      </c>
    </row>
    <row r="102" spans="1:4" s="245" customFormat="1" ht="12.75" customHeight="1">
      <c r="A102" s="258"/>
      <c r="B102" s="260" t="s">
        <v>866</v>
      </c>
      <c r="C102" s="243"/>
      <c r="D102" s="244"/>
    </row>
    <row r="103" spans="1:4" s="245" customFormat="1" ht="12.75" customHeight="1">
      <c r="A103" s="258"/>
      <c r="B103" s="260" t="s">
        <v>806</v>
      </c>
      <c r="C103" s="243"/>
      <c r="D103" s="244"/>
    </row>
    <row r="104" spans="1:4" s="245" customFormat="1" ht="12.75" customHeight="1">
      <c r="A104" s="258"/>
      <c r="B104" s="260" t="s">
        <v>857</v>
      </c>
      <c r="C104" s="243"/>
      <c r="D104" s="244"/>
    </row>
    <row r="105" spans="1:4" ht="15">
      <c r="A105" s="261" t="s">
        <v>867</v>
      </c>
      <c r="B105" s="262" t="s">
        <v>868</v>
      </c>
      <c r="C105" s="255">
        <f>C96+C97-C101</f>
        <v>0</v>
      </c>
      <c r="D105" s="256">
        <f>D96+D97-D101</f>
        <v>0</v>
      </c>
    </row>
    <row r="106" spans="1:4" ht="15">
      <c r="A106" s="227" t="s">
        <v>869</v>
      </c>
      <c r="B106" s="228" t="s">
        <v>870</v>
      </c>
      <c r="C106" s="229">
        <f>C92-C105</f>
        <v>0</v>
      </c>
      <c r="D106" s="230">
        <f>D92-D105</f>
        <v>0</v>
      </c>
    </row>
    <row r="107" spans="1:4" ht="4.5" customHeight="1">
      <c r="A107" s="1163"/>
      <c r="B107" s="1163"/>
      <c r="C107" s="1163"/>
      <c r="D107" s="1163"/>
    </row>
    <row r="108" spans="1:4" ht="15">
      <c r="A108" s="231" t="s">
        <v>264</v>
      </c>
      <c r="B108" s="232" t="s">
        <v>871</v>
      </c>
      <c r="C108" s="255">
        <f>SUM(C109:C111)</f>
        <v>1469774.1</v>
      </c>
      <c r="D108" s="256">
        <f>SUM(D109:D111)</f>
        <v>2780829.55</v>
      </c>
    </row>
    <row r="109" spans="1:4" ht="15">
      <c r="A109" s="239" t="s">
        <v>755</v>
      </c>
      <c r="B109" s="240" t="s">
        <v>872</v>
      </c>
      <c r="C109" s="122">
        <v>1469774.1</v>
      </c>
      <c r="D109" s="160">
        <v>2780829.55</v>
      </c>
    </row>
    <row r="110" spans="1:4" ht="15">
      <c r="A110" s="239" t="s">
        <v>757</v>
      </c>
      <c r="B110" s="240" t="s">
        <v>873</v>
      </c>
      <c r="C110" s="122"/>
      <c r="D110" s="160"/>
    </row>
    <row r="111" spans="1:4" ht="15">
      <c r="A111" s="239" t="s">
        <v>874</v>
      </c>
      <c r="B111" s="240" t="s">
        <v>875</v>
      </c>
      <c r="C111" s="122"/>
      <c r="D111" s="160"/>
    </row>
    <row r="112" spans="1:4" ht="4.5" customHeight="1">
      <c r="A112" s="1176"/>
      <c r="B112" s="1176"/>
      <c r="C112" s="1176"/>
      <c r="D112" s="1176"/>
    </row>
    <row r="113" spans="1:4" s="267" customFormat="1" ht="16.5" customHeight="1">
      <c r="A113" s="263" t="s">
        <v>143</v>
      </c>
      <c r="B113" s="264" t="s">
        <v>876</v>
      </c>
      <c r="C113" s="265">
        <f>C23+C31-C43+C55+C67+C77+C106+C108</f>
        <v>9457567.83</v>
      </c>
      <c r="D113" s="266">
        <f>D23+D31-D43+D55+D67+D77+D106+D108</f>
        <v>12238397.38</v>
      </c>
    </row>
    <row r="114" spans="1:4" s="267" customFormat="1" ht="30">
      <c r="A114" s="268" t="s">
        <v>628</v>
      </c>
      <c r="B114" s="269" t="s">
        <v>879</v>
      </c>
      <c r="C114" s="270">
        <v>9457567.83</v>
      </c>
      <c r="D114" s="271">
        <f>D113</f>
        <v>12238397.38</v>
      </c>
    </row>
    <row r="115" spans="1:4" ht="15">
      <c r="A115" s="206"/>
      <c r="B115" s="206"/>
      <c r="C115" s="206"/>
      <c r="D115" s="206"/>
    </row>
    <row r="116" spans="1:4" ht="15">
      <c r="A116" s="272"/>
      <c r="B116" s="206" t="e">
        <f>CONCATENATE("Miejscowość:","  ",#REF!)</f>
        <v>#REF!</v>
      </c>
      <c r="C116" s="92"/>
      <c r="D116" s="92"/>
    </row>
    <row r="117" spans="1:4" ht="15">
      <c r="A117" s="272"/>
      <c r="B117" s="206" t="e">
        <f>CONCATENATE("Data:","  ",#REF!)</f>
        <v>#REF!</v>
      </c>
      <c r="C117" s="92"/>
      <c r="D117" s="92"/>
    </row>
    <row r="118" spans="1:4" ht="14.25" customHeight="1">
      <c r="A118" s="272"/>
      <c r="B118" s="273"/>
      <c r="C118" s="12" t="e">
        <f>IF(#REF!=0,"",#REF!)</f>
        <v>#REF!</v>
      </c>
      <c r="D118" s="12" t="e">
        <f>IF(#REF!=0,"",#REF!)</f>
        <v>#REF!</v>
      </c>
    </row>
    <row r="119" spans="1:4" ht="14.25" customHeight="1">
      <c r="A119" s="272"/>
      <c r="B119" s="273"/>
      <c r="C119" s="14" t="e">
        <f>IF(C118="","",#REF!)</f>
        <v>#REF!</v>
      </c>
      <c r="D119" s="14" t="e">
        <f>IF(D118="","",#REF!)</f>
        <v>#REF!</v>
      </c>
    </row>
    <row r="120" spans="1:4" ht="14.25" customHeight="1">
      <c r="A120" s="272"/>
      <c r="B120" s="273"/>
      <c r="C120" s="14"/>
      <c r="D120" s="14"/>
    </row>
    <row r="121" spans="1:4" ht="14.25" customHeight="1">
      <c r="A121" s="272"/>
      <c r="B121" s="273"/>
      <c r="C121" s="14"/>
      <c r="D121" s="14"/>
    </row>
    <row r="122" spans="1:4" ht="14.25" customHeight="1">
      <c r="A122" s="272"/>
      <c r="B122" s="273"/>
      <c r="C122" s="12" t="e">
        <f>IF(#REF!=0,"",#REF!)</f>
        <v>#REF!</v>
      </c>
      <c r="D122" s="12" t="e">
        <f>IF(#REF!=0,"",#REF!)</f>
        <v>#REF!</v>
      </c>
    </row>
    <row r="123" spans="1:4" ht="14.25" customHeight="1">
      <c r="A123" s="272"/>
      <c r="B123" s="273"/>
      <c r="C123" s="14" t="e">
        <f>IF(C122="","",#REF!)</f>
        <v>#REF!</v>
      </c>
      <c r="D123" s="14" t="e">
        <f>IF(D122="","",#REF!)</f>
        <v>#REF!</v>
      </c>
    </row>
    <row r="124" spans="1:4" ht="14.25" customHeight="1">
      <c r="A124" s="272"/>
      <c r="B124" s="273"/>
      <c r="C124" s="15"/>
      <c r="D124" s="12"/>
    </row>
    <row r="125" spans="1:4" ht="14.25" customHeight="1">
      <c r="A125" s="272"/>
      <c r="B125" s="273"/>
      <c r="C125" s="12"/>
      <c r="D125" s="12"/>
    </row>
    <row r="126" spans="1:4" ht="14.25" customHeight="1">
      <c r="A126" s="272"/>
      <c r="B126" s="273"/>
      <c r="C126" s="12" t="e">
        <f>IF(#REF!=0,"",#REF!)</f>
        <v>#REF!</v>
      </c>
      <c r="D126" s="12" t="e">
        <f>IF(#REF!=0,"",#REF!)</f>
        <v>#REF!</v>
      </c>
    </row>
    <row r="127" spans="1:4" ht="14.25" customHeight="1">
      <c r="A127" s="272"/>
      <c r="B127" s="273"/>
      <c r="C127" s="14" t="e">
        <f>IF(C126="","",#REF!)</f>
        <v>#REF!</v>
      </c>
      <c r="D127" s="14" t="e">
        <f>IF(D126="","",#REF!)</f>
        <v>#REF!</v>
      </c>
    </row>
    <row r="128" spans="1:4" ht="14.25" customHeight="1">
      <c r="A128" s="272"/>
      <c r="B128" s="273"/>
      <c r="C128" s="97"/>
      <c r="D128" s="97"/>
    </row>
    <row r="129" spans="1:4" ht="14.25" customHeight="1">
      <c r="A129" s="274"/>
      <c r="B129" s="1177" t="e">
        <f>CONCATENATE(#REF!,": ",#REF!)</f>
        <v>#REF!</v>
      </c>
      <c r="C129" s="1177"/>
      <c r="D129" s="93"/>
    </row>
    <row r="130" ht="14.25" customHeight="1">
      <c r="C130" s="29"/>
    </row>
    <row r="131" ht="14.25" customHeight="1">
      <c r="C131" s="275"/>
    </row>
    <row r="132" ht="14.25" customHeight="1">
      <c r="C132" s="275"/>
    </row>
    <row r="133" ht="14.25" customHeight="1">
      <c r="C133" s="29"/>
    </row>
    <row r="134" ht="14.25" customHeight="1">
      <c r="C134" s="275"/>
    </row>
    <row r="136" ht="15">
      <c r="A136" s="29"/>
    </row>
    <row r="137" ht="15">
      <c r="A137" s="29"/>
    </row>
    <row r="138" ht="15">
      <c r="A138" s="29"/>
    </row>
    <row r="142" ht="104.25" customHeight="1"/>
  </sheetData>
  <sheetProtection selectLockedCells="1" selectUnlockedCells="1"/>
  <mergeCells count="18">
    <mergeCell ref="A112:D112"/>
    <mergeCell ref="B129:C129"/>
    <mergeCell ref="A9:D9"/>
    <mergeCell ref="A24:D24"/>
    <mergeCell ref="A32:D32"/>
    <mergeCell ref="A44:D44"/>
    <mergeCell ref="A78:D78"/>
    <mergeCell ref="A107:D107"/>
    <mergeCell ref="A56:D56"/>
    <mergeCell ref="A68:D68"/>
    <mergeCell ref="A1:B1"/>
    <mergeCell ref="C1:D1"/>
    <mergeCell ref="A2:B2"/>
    <mergeCell ref="A4:B4"/>
    <mergeCell ref="A5:D5"/>
    <mergeCell ref="A7:A8"/>
    <mergeCell ref="B7:B8"/>
    <mergeCell ref="C7:D7"/>
  </mergeCells>
  <printOptions/>
  <pageMargins left="0.7875" right="0.7875" top="0.5902777777777778" bottom="0.5902777777777777" header="0.5118055555555555" footer="0.5118055555555555"/>
  <pageSetup fitToHeight="0" fitToWidth="1" horizontalDpi="300" verticalDpi="300" orientation="portrait" paperSize="9" scale="72" r:id="rId1"/>
  <headerFooter alignWithMargins="0">
    <oddFooter>&amp;C&amp;P</oddFooter>
  </headerFooter>
  <rowBreaks count="1" manualBreakCount="1">
    <brk id="67" max="255" man="1"/>
  </rowBreaks>
</worksheet>
</file>

<file path=xl/worksheets/sheet8.xml><?xml version="1.0" encoding="utf-8"?>
<worksheet xmlns="http://schemas.openxmlformats.org/spreadsheetml/2006/main" xmlns:r="http://schemas.openxmlformats.org/officeDocument/2006/relationships">
  <sheetPr codeName="Arkusz12">
    <tabColor indexed="43"/>
    <pageSetUpPr fitToPage="1"/>
  </sheetPr>
  <dimension ref="A1:S176"/>
  <sheetViews>
    <sheetView showGridLines="0" view="pageBreakPreview" zoomScale="80" zoomScaleNormal="82" zoomScaleSheetLayoutView="80" zoomScalePageLayoutView="0" workbookViewId="0" topLeftCell="A1">
      <pane ySplit="3" topLeftCell="A123" activePane="bottomLeft" state="frozen"/>
      <selection pane="topLeft" activeCell="A1" sqref="A1"/>
      <selection pane="bottomLeft" activeCell="H134" sqref="H134"/>
    </sheetView>
  </sheetViews>
  <sheetFormatPr defaultColWidth="7.10546875" defaultRowHeight="15" outlineLevelRow="1"/>
  <cols>
    <col min="1" max="1" width="3.6640625" style="276" customWidth="1"/>
    <col min="2" max="2" width="14.10546875" style="276" customWidth="1"/>
    <col min="3" max="10" width="15.5546875" style="276" customWidth="1"/>
    <col min="11" max="11" width="4.4453125" style="276" customWidth="1"/>
    <col min="12" max="12" width="11.5546875" style="276" customWidth="1"/>
    <col min="13" max="19" width="13.88671875" style="276" customWidth="1"/>
    <col min="20" max="16384" width="7.10546875" style="276" customWidth="1"/>
  </cols>
  <sheetData>
    <row r="1" spans="1:6" s="204" customFormat="1" ht="16.5" customHeight="1">
      <c r="A1" s="1165" t="e">
        <f>#REF!</f>
        <v>#REF!</v>
      </c>
      <c r="B1" s="1165"/>
      <c r="C1" s="1166"/>
      <c r="D1" s="1166"/>
      <c r="E1" s="203"/>
      <c r="F1" s="203"/>
    </row>
    <row r="2" spans="1:10" s="204" customFormat="1" ht="16.5" customHeight="1">
      <c r="A2" s="277" t="e">
        <f>#REF!</f>
        <v>#REF!</v>
      </c>
      <c r="B2" s="277"/>
      <c r="C2" s="205"/>
      <c r="D2" s="205"/>
      <c r="E2" s="205"/>
      <c r="F2" s="205"/>
      <c r="G2" s="205"/>
      <c r="H2" s="205"/>
      <c r="I2" s="205"/>
      <c r="J2" s="205"/>
    </row>
    <row r="3" spans="1:8" s="95" customFormat="1" ht="15" customHeight="1">
      <c r="A3" s="278"/>
      <c r="B3" s="279"/>
      <c r="C3" s="279"/>
      <c r="D3" s="279"/>
      <c r="E3" s="279"/>
      <c r="F3" s="279"/>
      <c r="G3" s="279"/>
      <c r="H3" s="279"/>
    </row>
    <row r="4" spans="1:4" s="280" customFormat="1" ht="15">
      <c r="A4" s="1153"/>
      <c r="B4" s="1153"/>
      <c r="C4" s="95"/>
      <c r="D4" s="95"/>
    </row>
    <row r="5" spans="1:7" ht="12.75" customHeight="1">
      <c r="A5" s="1180" t="s">
        <v>880</v>
      </c>
      <c r="B5" s="1180"/>
      <c r="C5" s="1180"/>
      <c r="D5" s="1180"/>
      <c r="E5" s="1180"/>
      <c r="F5" s="1180"/>
      <c r="G5" s="1180"/>
    </row>
    <row r="6" spans="1:7" ht="15">
      <c r="A6" s="281"/>
      <c r="B6" s="281"/>
      <c r="C6" s="281"/>
      <c r="D6" s="281"/>
      <c r="E6" s="281"/>
      <c r="F6" s="281"/>
      <c r="G6" s="281"/>
    </row>
    <row r="7" spans="1:7" s="283" customFormat="1" ht="15" outlineLevel="1">
      <c r="A7" s="1178" t="e">
        <f>CONCATENATE("Nota nr ",#REF!,": ",#REF!)</f>
        <v>#REF!</v>
      </c>
      <c r="B7" s="1178"/>
      <c r="C7" s="1178"/>
      <c r="D7" s="1178"/>
      <c r="E7" s="1178"/>
      <c r="F7" s="1178"/>
      <c r="G7" s="1178"/>
    </row>
    <row r="8" spans="1:7" s="283" customFormat="1" ht="15" outlineLevel="1">
      <c r="A8" s="282"/>
      <c r="B8" s="282"/>
      <c r="C8" s="282"/>
      <c r="D8" s="282"/>
      <c r="E8" s="282"/>
      <c r="F8" s="282"/>
      <c r="G8" s="282"/>
    </row>
    <row r="9" spans="1:8" s="286" customFormat="1" ht="54.75" customHeight="1" outlineLevel="1">
      <c r="A9" s="1179" t="s">
        <v>651</v>
      </c>
      <c r="B9" s="1179"/>
      <c r="C9" s="1179"/>
      <c r="D9" s="284" t="s">
        <v>537</v>
      </c>
      <c r="E9" s="284" t="s">
        <v>538</v>
      </c>
      <c r="F9" s="284" t="s">
        <v>141</v>
      </c>
      <c r="G9" s="284" t="s">
        <v>142</v>
      </c>
      <c r="H9" s="285" t="s">
        <v>881</v>
      </c>
    </row>
    <row r="10" spans="1:8" s="286" customFormat="1" ht="17.25" customHeight="1" outlineLevel="1">
      <c r="A10" s="1183" t="s">
        <v>882</v>
      </c>
      <c r="B10" s="1183"/>
      <c r="C10" s="1183"/>
      <c r="D10" s="1183"/>
      <c r="E10" s="1183"/>
      <c r="F10" s="1183"/>
      <c r="G10" s="1183"/>
      <c r="H10" s="1183"/>
    </row>
    <row r="11" spans="1:8" s="290" customFormat="1" ht="14.25" customHeight="1" outlineLevel="1">
      <c r="A11" s="1184" t="e">
        <f>CONCATENATE("B.Z. ",#REF!)</f>
        <v>#REF!</v>
      </c>
      <c r="B11" s="1184"/>
      <c r="C11" s="1184"/>
      <c r="D11" s="288"/>
      <c r="E11" s="288"/>
      <c r="F11" s="288">
        <v>11129.85</v>
      </c>
      <c r="G11" s="288"/>
      <c r="H11" s="289">
        <f>SUM(D11:G11)</f>
        <v>11129.85</v>
      </c>
    </row>
    <row r="12" spans="1:8" s="290" customFormat="1" ht="14.25" customHeight="1" outlineLevel="1">
      <c r="A12" s="1181" t="s">
        <v>883</v>
      </c>
      <c r="B12" s="1181"/>
      <c r="C12" s="1181"/>
      <c r="D12" s="291"/>
      <c r="E12" s="291"/>
      <c r="F12" s="291"/>
      <c r="G12" s="291"/>
      <c r="H12" s="292">
        <f>SUM(D12:G12)</f>
        <v>0</v>
      </c>
    </row>
    <row r="13" spans="1:8" s="290" customFormat="1" ht="14.25" customHeight="1" outlineLevel="1">
      <c r="A13" s="1181" t="s">
        <v>884</v>
      </c>
      <c r="B13" s="1181"/>
      <c r="C13" s="1181"/>
      <c r="D13" s="291"/>
      <c r="E13" s="291"/>
      <c r="F13" s="291"/>
      <c r="G13" s="291"/>
      <c r="H13" s="292">
        <f>SUM(D13:G13)</f>
        <v>0</v>
      </c>
    </row>
    <row r="14" spans="1:8" s="290" customFormat="1" ht="14.25" customHeight="1" outlineLevel="1">
      <c r="A14" s="1181" t="s">
        <v>885</v>
      </c>
      <c r="B14" s="1181"/>
      <c r="C14" s="1181"/>
      <c r="D14" s="291"/>
      <c r="E14" s="291"/>
      <c r="F14" s="291"/>
      <c r="G14" s="291"/>
      <c r="H14" s="292">
        <f>SUM(D14:G14)</f>
        <v>0</v>
      </c>
    </row>
    <row r="15" spans="1:8" s="290" customFormat="1" ht="14.25" customHeight="1" outlineLevel="1">
      <c r="A15" s="1182" t="e">
        <f>CONCATENATE("B.Z. ",#REF!)</f>
        <v>#REF!</v>
      </c>
      <c r="B15" s="1182"/>
      <c r="C15" s="1182"/>
      <c r="D15" s="294">
        <f>D11+D12-D13+D14</f>
        <v>0</v>
      </c>
      <c r="E15" s="294">
        <f>E11+E12-E13+E14</f>
        <v>0</v>
      </c>
      <c r="F15" s="294">
        <f>F11+F12-F13+F14</f>
        <v>11129.85</v>
      </c>
      <c r="G15" s="294">
        <f>G11+G12-G13+G14</f>
        <v>0</v>
      </c>
      <c r="H15" s="295">
        <f>SUM(D15:G15)</f>
        <v>11129.85</v>
      </c>
    </row>
    <row r="16" spans="1:8" s="286" customFormat="1" ht="17.25" customHeight="1" outlineLevel="1">
      <c r="A16" s="1183" t="s">
        <v>886</v>
      </c>
      <c r="B16" s="1183"/>
      <c r="C16" s="1183"/>
      <c r="D16" s="1183"/>
      <c r="E16" s="1183"/>
      <c r="F16" s="1183"/>
      <c r="G16" s="1183"/>
      <c r="H16" s="1183"/>
    </row>
    <row r="17" spans="1:8" s="290" customFormat="1" ht="14.25" customHeight="1" outlineLevel="1">
      <c r="A17" s="1184" t="e">
        <f>A11</f>
        <v>#REF!</v>
      </c>
      <c r="B17" s="1184"/>
      <c r="C17" s="1184"/>
      <c r="D17" s="288"/>
      <c r="E17" s="288"/>
      <c r="F17" s="288">
        <v>11129.85</v>
      </c>
      <c r="G17" s="288"/>
      <c r="H17" s="296">
        <f>SUM(D17:G17)</f>
        <v>11129.85</v>
      </c>
    </row>
    <row r="18" spans="1:8" s="290" customFormat="1" ht="14.25" customHeight="1" outlineLevel="1">
      <c r="A18" s="1181" t="s">
        <v>883</v>
      </c>
      <c r="B18" s="1181"/>
      <c r="C18" s="1181"/>
      <c r="D18" s="291"/>
      <c r="E18" s="291"/>
      <c r="F18" s="291"/>
      <c r="G18" s="291"/>
      <c r="H18" s="292">
        <f>SUM(D18:G18)</f>
        <v>0</v>
      </c>
    </row>
    <row r="19" spans="1:8" s="290" customFormat="1" ht="14.25" customHeight="1" outlineLevel="1">
      <c r="A19" s="1181" t="s">
        <v>884</v>
      </c>
      <c r="B19" s="1181"/>
      <c r="C19" s="1181"/>
      <c r="D19" s="291"/>
      <c r="E19" s="291"/>
      <c r="F19" s="291"/>
      <c r="G19" s="291"/>
      <c r="H19" s="292">
        <f>SUM(D19:G19)</f>
        <v>0</v>
      </c>
    </row>
    <row r="20" spans="1:8" s="290" customFormat="1" ht="14.25" customHeight="1" outlineLevel="1">
      <c r="A20" s="1181" t="s">
        <v>885</v>
      </c>
      <c r="B20" s="1181"/>
      <c r="C20" s="1181"/>
      <c r="D20" s="291"/>
      <c r="E20" s="291"/>
      <c r="F20" s="291"/>
      <c r="G20" s="291"/>
      <c r="H20" s="292">
        <f>SUM(D20:G20)</f>
        <v>0</v>
      </c>
    </row>
    <row r="21" spans="1:16" s="298" customFormat="1" ht="14.25" customHeight="1" outlineLevel="1">
      <c r="A21" s="1182" t="e">
        <f>A15</f>
        <v>#REF!</v>
      </c>
      <c r="B21" s="1182"/>
      <c r="C21" s="1182"/>
      <c r="D21" s="294">
        <f>D17+D18-D19+D20</f>
        <v>0</v>
      </c>
      <c r="E21" s="294">
        <f>E17+E18-E19+E20</f>
        <v>0</v>
      </c>
      <c r="F21" s="294">
        <f>F17+F18-F19+F20</f>
        <v>11129.85</v>
      </c>
      <c r="G21" s="294">
        <f>G17+G18-G19+G20</f>
        <v>0</v>
      </c>
      <c r="H21" s="297">
        <f>SUM(D21:G21)</f>
        <v>11129.85</v>
      </c>
      <c r="L21" s="299" t="s">
        <v>887</v>
      </c>
      <c r="M21" s="300"/>
      <c r="N21" s="300"/>
      <c r="O21" s="300"/>
      <c r="P21" s="301"/>
    </row>
    <row r="22" spans="1:16" ht="17.25" customHeight="1" outlineLevel="1">
      <c r="A22" s="1183" t="s">
        <v>888</v>
      </c>
      <c r="B22" s="1183"/>
      <c r="C22" s="1183"/>
      <c r="D22" s="1183"/>
      <c r="E22" s="1183"/>
      <c r="F22" s="1183"/>
      <c r="G22" s="1183"/>
      <c r="H22" s="1183"/>
      <c r="L22" s="302"/>
      <c r="M22" s="1186" t="s">
        <v>889</v>
      </c>
      <c r="N22" s="1186"/>
      <c r="O22" s="1186"/>
      <c r="P22" s="1186"/>
    </row>
    <row r="23" spans="1:16" s="298" customFormat="1" ht="14.25" customHeight="1" outlineLevel="1">
      <c r="A23" s="1184" t="e">
        <f>A11</f>
        <v>#REF!</v>
      </c>
      <c r="B23" s="1184"/>
      <c r="C23" s="1184"/>
      <c r="D23" s="288"/>
      <c r="E23" s="288"/>
      <c r="F23" s="288"/>
      <c r="G23" s="288"/>
      <c r="H23" s="296">
        <f>SUM(D23:G23)</f>
        <v>0</v>
      </c>
      <c r="L23" s="304"/>
      <c r="M23" s="1187" t="s">
        <v>537</v>
      </c>
      <c r="N23" s="1187" t="s">
        <v>538</v>
      </c>
      <c r="O23" s="1187" t="s">
        <v>141</v>
      </c>
      <c r="P23" s="1185" t="s">
        <v>142</v>
      </c>
    </row>
    <row r="24" spans="1:16" s="298" customFormat="1" ht="14.25" customHeight="1" outlineLevel="1">
      <c r="A24" s="1181" t="s">
        <v>883</v>
      </c>
      <c r="B24" s="1181"/>
      <c r="C24" s="1181"/>
      <c r="D24" s="291"/>
      <c r="E24" s="291"/>
      <c r="F24" s="291"/>
      <c r="G24" s="291"/>
      <c r="H24" s="292">
        <f>SUM(D24:G24)</f>
        <v>0</v>
      </c>
      <c r="L24" s="304"/>
      <c r="M24" s="1187"/>
      <c r="N24" s="1187"/>
      <c r="O24" s="1187"/>
      <c r="P24" s="1185"/>
    </row>
    <row r="25" spans="1:16" s="298" customFormat="1" ht="14.25" customHeight="1" outlineLevel="1">
      <c r="A25" s="1181" t="s">
        <v>884</v>
      </c>
      <c r="B25" s="1181"/>
      <c r="C25" s="1181"/>
      <c r="D25" s="291"/>
      <c r="E25" s="291"/>
      <c r="F25" s="291"/>
      <c r="G25" s="291"/>
      <c r="H25" s="292">
        <f>SUM(D25:G25)</f>
        <v>0</v>
      </c>
      <c r="L25" s="304"/>
      <c r="M25" s="1187"/>
      <c r="N25" s="1187"/>
      <c r="O25" s="1187"/>
      <c r="P25" s="1185"/>
    </row>
    <row r="26" spans="1:16" s="298" customFormat="1" ht="14.25" customHeight="1" outlineLevel="1">
      <c r="A26" s="1181" t="s">
        <v>885</v>
      </c>
      <c r="B26" s="1181"/>
      <c r="C26" s="1181"/>
      <c r="D26" s="291"/>
      <c r="E26" s="291"/>
      <c r="F26" s="291"/>
      <c r="G26" s="291"/>
      <c r="H26" s="292">
        <f>SUM(D26:G26)</f>
        <v>0</v>
      </c>
      <c r="L26" s="304"/>
      <c r="M26" s="1187"/>
      <c r="N26" s="1187"/>
      <c r="O26" s="1187"/>
      <c r="P26" s="1185"/>
    </row>
    <row r="27" spans="1:16" s="298" customFormat="1" ht="14.25" customHeight="1" outlineLevel="1">
      <c r="A27" s="1182" t="e">
        <f>A15</f>
        <v>#REF!</v>
      </c>
      <c r="B27" s="1182"/>
      <c r="C27" s="1182"/>
      <c r="D27" s="294">
        <f>D23+D24-D25+D26</f>
        <v>0</v>
      </c>
      <c r="E27" s="294">
        <f>E23+E24-E25+E26</f>
        <v>0</v>
      </c>
      <c r="F27" s="294">
        <f>F23+F24-F25+F26</f>
        <v>0</v>
      </c>
      <c r="G27" s="294">
        <f>G23+G24-G25+G26</f>
        <v>0</v>
      </c>
      <c r="H27" s="297">
        <f>H23+H24-H25</f>
        <v>0</v>
      </c>
      <c r="L27" s="304"/>
      <c r="M27" s="1187"/>
      <c r="N27" s="1187"/>
      <c r="O27" s="1187"/>
      <c r="P27" s="1185"/>
    </row>
    <row r="28" spans="1:16" ht="16.5" customHeight="1" outlineLevel="1">
      <c r="A28" s="1183" t="s">
        <v>890</v>
      </c>
      <c r="B28" s="1183"/>
      <c r="C28" s="1183"/>
      <c r="D28" s="1183"/>
      <c r="E28" s="1183"/>
      <c r="F28" s="1183"/>
      <c r="G28" s="1183"/>
      <c r="H28" s="1183"/>
      <c r="L28" s="305"/>
      <c r="M28" s="1187"/>
      <c r="N28" s="1187" t="s">
        <v>538</v>
      </c>
      <c r="O28" s="1187" t="s">
        <v>141</v>
      </c>
      <c r="P28" s="1185" t="s">
        <v>142</v>
      </c>
    </row>
    <row r="29" spans="1:16" ht="14.25" customHeight="1" outlineLevel="1">
      <c r="A29" s="1184" t="e">
        <f>A11</f>
        <v>#REF!</v>
      </c>
      <c r="B29" s="1184"/>
      <c r="C29" s="1184"/>
      <c r="D29" s="288">
        <f>D11-D17-D23</f>
        <v>0</v>
      </c>
      <c r="E29" s="288">
        <f>E11-E17-E23</f>
        <v>0</v>
      </c>
      <c r="F29" s="288">
        <f>F11-F17-F23</f>
        <v>0</v>
      </c>
      <c r="G29" s="288">
        <f>G11-G17-G23</f>
        <v>0</v>
      </c>
      <c r="H29" s="296">
        <f>SUM(D29:G29)</f>
        <v>0</v>
      </c>
      <c r="L29" s="306" t="e">
        <f>A29</f>
        <v>#REF!</v>
      </c>
      <c r="M29" s="307" t="e">
        <f>#REF!</f>
        <v>#REF!</v>
      </c>
      <c r="N29" s="307" t="e">
        <f>#REF!</f>
        <v>#REF!</v>
      </c>
      <c r="O29" s="307" t="e">
        <f>#REF!</f>
        <v>#REF!</v>
      </c>
      <c r="P29" s="308" t="e">
        <f>#REF!</f>
        <v>#REF!</v>
      </c>
    </row>
    <row r="30" spans="1:16" ht="14.25" customHeight="1" outlineLevel="1">
      <c r="A30" s="1182" t="e">
        <f>A15</f>
        <v>#REF!</v>
      </c>
      <c r="B30" s="1182"/>
      <c r="C30" s="1182"/>
      <c r="D30" s="294">
        <f>D15-D21-D27</f>
        <v>0</v>
      </c>
      <c r="E30" s="294">
        <f>E15-E21-E27</f>
        <v>0</v>
      </c>
      <c r="F30" s="294">
        <f>F15-F21-F27</f>
        <v>0</v>
      </c>
      <c r="G30" s="294">
        <f>G15-G21-G27</f>
        <v>0</v>
      </c>
      <c r="H30" s="297">
        <f>SUM(D30:G30)</f>
        <v>0</v>
      </c>
      <c r="L30" s="306" t="e">
        <f>A30</f>
        <v>#REF!</v>
      </c>
      <c r="M30" s="307" t="e">
        <f>#REF!</f>
        <v>#REF!</v>
      </c>
      <c r="N30" s="307" t="e">
        <f>#REF!</f>
        <v>#REF!</v>
      </c>
      <c r="O30" s="307" t="e">
        <f>#REF!</f>
        <v>#REF!</v>
      </c>
      <c r="P30" s="308" t="e">
        <f>#REF!</f>
        <v>#REF!</v>
      </c>
    </row>
    <row r="31" spans="12:16" ht="12.75" outlineLevel="1">
      <c r="L31" s="309" t="s">
        <v>891</v>
      </c>
      <c r="M31" s="310" t="e">
        <f aca="true" t="shared" si="0" ref="M31:P32">D29-M29</f>
        <v>#REF!</v>
      </c>
      <c r="N31" s="310" t="e">
        <f t="shared" si="0"/>
        <v>#REF!</v>
      </c>
      <c r="O31" s="310" t="e">
        <f t="shared" si="0"/>
        <v>#REF!</v>
      </c>
      <c r="P31" s="311" t="e">
        <f t="shared" si="0"/>
        <v>#REF!</v>
      </c>
    </row>
    <row r="32" spans="1:16" ht="15.75" customHeight="1" outlineLevel="1">
      <c r="A32" s="1188" t="s">
        <v>892</v>
      </c>
      <c r="B32" s="1188"/>
      <c r="C32" s="1188"/>
      <c r="D32" s="1188"/>
      <c r="E32" s="1188"/>
      <c r="F32" s="1188"/>
      <c r="G32" s="1188"/>
      <c r="L32" s="312" t="s">
        <v>891</v>
      </c>
      <c r="M32" s="313" t="e">
        <f t="shared" si="0"/>
        <v>#REF!</v>
      </c>
      <c r="N32" s="313" t="e">
        <f t="shared" si="0"/>
        <v>#REF!</v>
      </c>
      <c r="O32" s="313" t="e">
        <f t="shared" si="0"/>
        <v>#REF!</v>
      </c>
      <c r="P32" s="314" t="e">
        <f t="shared" si="0"/>
        <v>#REF!</v>
      </c>
    </row>
    <row r="33" spans="1:10" ht="15" customHeight="1" outlineLevel="1">
      <c r="A33" s="1189" t="s">
        <v>893</v>
      </c>
      <c r="B33" s="1189"/>
      <c r="C33" s="1189"/>
      <c r="D33" s="1189"/>
      <c r="E33" s="1189"/>
      <c r="F33" s="1189"/>
      <c r="G33" s="1189"/>
      <c r="H33" s="1189"/>
      <c r="I33" s="1189"/>
      <c r="J33" s="1189"/>
    </row>
    <row r="34" spans="1:10" ht="15" customHeight="1" outlineLevel="1">
      <c r="A34" s="1189"/>
      <c r="B34" s="1189"/>
      <c r="C34" s="1189"/>
      <c r="D34" s="1189"/>
      <c r="E34" s="1189"/>
      <c r="F34" s="1189"/>
      <c r="G34" s="1189"/>
      <c r="H34" s="1189"/>
      <c r="I34" s="1189"/>
      <c r="J34" s="1189"/>
    </row>
    <row r="35" spans="1:10" ht="15" customHeight="1" outlineLevel="1">
      <c r="A35" s="1189"/>
      <c r="B35" s="1189"/>
      <c r="C35" s="1189"/>
      <c r="D35" s="1189"/>
      <c r="E35" s="1189"/>
      <c r="F35" s="1189"/>
      <c r="G35" s="1189"/>
      <c r="H35" s="1189"/>
      <c r="I35" s="1189"/>
      <c r="J35" s="1189"/>
    </row>
    <row r="36" spans="1:10" ht="15" customHeight="1" outlineLevel="1">
      <c r="A36" s="1189"/>
      <c r="B36" s="1189"/>
      <c r="C36" s="1189"/>
      <c r="D36" s="1189"/>
      <c r="E36" s="1189"/>
      <c r="F36" s="1189"/>
      <c r="G36" s="1189"/>
      <c r="H36" s="1189"/>
      <c r="I36" s="1189"/>
      <c r="J36" s="1189"/>
    </row>
    <row r="37" spans="1:10" ht="15" customHeight="1" outlineLevel="1">
      <c r="A37" s="1189"/>
      <c r="B37" s="1189"/>
      <c r="C37" s="1189"/>
      <c r="D37" s="1189"/>
      <c r="E37" s="1189"/>
      <c r="F37" s="1189"/>
      <c r="G37" s="1189"/>
      <c r="H37" s="1189"/>
      <c r="I37" s="1189"/>
      <c r="J37" s="1189"/>
    </row>
    <row r="38" spans="1:7" ht="15" customHeight="1">
      <c r="A38" s="315"/>
      <c r="B38" s="315"/>
      <c r="C38" s="315"/>
      <c r="D38" s="315"/>
      <c r="E38" s="315"/>
      <c r="F38" s="315"/>
      <c r="G38" s="315"/>
    </row>
    <row r="39" spans="1:7" ht="15" customHeight="1" outlineLevel="1">
      <c r="A39" s="1178" t="e">
        <f>CONCATENATE("Nota nr ",#REF!,": ",#REF!)</f>
        <v>#REF!</v>
      </c>
      <c r="B39" s="1178"/>
      <c r="C39" s="1178"/>
      <c r="D39" s="1178"/>
      <c r="E39" s="282"/>
      <c r="F39" s="282"/>
      <c r="G39" s="282"/>
    </row>
    <row r="40" spans="2:7" ht="12" customHeight="1" outlineLevel="1">
      <c r="B40" s="282"/>
      <c r="C40" s="282"/>
      <c r="D40" s="282"/>
      <c r="E40" s="282"/>
      <c r="F40" s="282"/>
      <c r="G40" s="282"/>
    </row>
    <row r="41" spans="1:11" ht="39" customHeight="1" outlineLevel="1">
      <c r="A41" s="1179" t="s">
        <v>651</v>
      </c>
      <c r="B41" s="1179"/>
      <c r="C41" s="284" t="s">
        <v>894</v>
      </c>
      <c r="D41" s="284" t="s">
        <v>895</v>
      </c>
      <c r="E41" s="284" t="s">
        <v>896</v>
      </c>
      <c r="F41" s="284" t="s">
        <v>897</v>
      </c>
      <c r="G41" s="284" t="s">
        <v>898</v>
      </c>
      <c r="H41" s="284" t="s">
        <v>145</v>
      </c>
      <c r="I41" s="284" t="s">
        <v>146</v>
      </c>
      <c r="J41" s="285" t="s">
        <v>899</v>
      </c>
      <c r="K41" s="316"/>
    </row>
    <row r="42" spans="1:11" ht="12.75" customHeight="1" outlineLevel="1">
      <c r="A42" s="1183" t="s">
        <v>882</v>
      </c>
      <c r="B42" s="1183"/>
      <c r="C42" s="1183"/>
      <c r="D42" s="1183"/>
      <c r="E42" s="1183"/>
      <c r="F42" s="1183"/>
      <c r="G42" s="1183"/>
      <c r="H42" s="1183"/>
      <c r="I42" s="1183"/>
      <c r="J42" s="1183"/>
      <c r="K42" s="316"/>
    </row>
    <row r="43" spans="1:11" s="298" customFormat="1" ht="14.25" customHeight="1" outlineLevel="1">
      <c r="A43" s="1184" t="e">
        <f>CONCATENATE("B.Z. ",#REF!)</f>
        <v>#REF!</v>
      </c>
      <c r="B43" s="1184"/>
      <c r="C43" s="288"/>
      <c r="D43" s="288"/>
      <c r="E43" s="288">
        <v>169631</v>
      </c>
      <c r="F43" s="288">
        <v>763531.21</v>
      </c>
      <c r="G43" s="288"/>
      <c r="H43" s="288"/>
      <c r="I43" s="288"/>
      <c r="J43" s="289">
        <f>SUM(C43:I43)</f>
        <v>933162.21</v>
      </c>
      <c r="K43" s="317"/>
    </row>
    <row r="44" spans="1:11" s="298" customFormat="1" ht="14.25" customHeight="1" outlineLevel="1">
      <c r="A44" s="1181" t="s">
        <v>883</v>
      </c>
      <c r="B44" s="1181"/>
      <c r="C44" s="291"/>
      <c r="D44" s="291"/>
      <c r="E44" s="291"/>
      <c r="F44" s="291">
        <v>3284.55</v>
      </c>
      <c r="G44" s="291"/>
      <c r="H44" s="291"/>
      <c r="I44" s="291"/>
      <c r="J44" s="292">
        <f>SUM(C44:I44)</f>
        <v>3284.55</v>
      </c>
      <c r="K44" s="318"/>
    </row>
    <row r="45" spans="1:11" s="298" customFormat="1" ht="14.25" customHeight="1" outlineLevel="1">
      <c r="A45" s="1181" t="s">
        <v>884</v>
      </c>
      <c r="B45" s="1181"/>
      <c r="C45" s="291"/>
      <c r="D45" s="291"/>
      <c r="E45" s="291">
        <v>24631</v>
      </c>
      <c r="F45" s="291">
        <v>471008.13</v>
      </c>
      <c r="G45" s="291"/>
      <c r="H45" s="291"/>
      <c r="I45" s="291"/>
      <c r="J45" s="292">
        <f>SUM(C45:I45)</f>
        <v>495639.13</v>
      </c>
      <c r="K45" s="318"/>
    </row>
    <row r="46" spans="1:11" s="298" customFormat="1" ht="14.25" customHeight="1" outlineLevel="1">
      <c r="A46" s="1181" t="s">
        <v>885</v>
      </c>
      <c r="B46" s="1181"/>
      <c r="C46" s="291"/>
      <c r="D46" s="291"/>
      <c r="E46" s="291"/>
      <c r="F46" s="291"/>
      <c r="G46" s="291"/>
      <c r="H46" s="291"/>
      <c r="I46" s="291"/>
      <c r="J46" s="292">
        <f>SUM(C46:I46)</f>
        <v>0</v>
      </c>
      <c r="K46" s="318"/>
    </row>
    <row r="47" spans="1:11" s="298" customFormat="1" ht="14.25" customHeight="1" outlineLevel="1">
      <c r="A47" s="1184" t="e">
        <f>CONCATENATE("B.Z. ",#REF!)</f>
        <v>#REF!</v>
      </c>
      <c r="B47" s="1184"/>
      <c r="C47" s="288">
        <f aca="true" t="shared" si="1" ref="C47:I47">C43+C44-C45+C46</f>
        <v>0</v>
      </c>
      <c r="D47" s="288">
        <f t="shared" si="1"/>
        <v>0</v>
      </c>
      <c r="E47" s="288">
        <f t="shared" si="1"/>
        <v>145000</v>
      </c>
      <c r="F47" s="288">
        <f t="shared" si="1"/>
        <v>295807.63</v>
      </c>
      <c r="G47" s="288">
        <f t="shared" si="1"/>
        <v>0</v>
      </c>
      <c r="H47" s="288">
        <f t="shared" si="1"/>
        <v>0</v>
      </c>
      <c r="I47" s="288">
        <f t="shared" si="1"/>
        <v>0</v>
      </c>
      <c r="J47" s="289">
        <f>SUM(C47:G47)</f>
        <v>440807.63</v>
      </c>
      <c r="K47" s="317"/>
    </row>
    <row r="48" spans="1:11" ht="17.25" customHeight="1" outlineLevel="1">
      <c r="A48" s="1183" t="s">
        <v>886</v>
      </c>
      <c r="B48" s="1183"/>
      <c r="C48" s="1183"/>
      <c r="D48" s="1183"/>
      <c r="E48" s="1183"/>
      <c r="F48" s="1183"/>
      <c r="G48" s="1183"/>
      <c r="H48" s="1183"/>
      <c r="I48" s="1183"/>
      <c r="J48" s="1183"/>
      <c r="K48" s="316"/>
    </row>
    <row r="49" spans="1:11" s="298" customFormat="1" ht="14.25" customHeight="1" outlineLevel="1">
      <c r="A49" s="1184" t="e">
        <f>A43</f>
        <v>#REF!</v>
      </c>
      <c r="B49" s="1184"/>
      <c r="C49" s="288"/>
      <c r="D49" s="288"/>
      <c r="E49" s="288">
        <v>169630.64</v>
      </c>
      <c r="F49" s="288">
        <v>132591.81</v>
      </c>
      <c r="G49" s="288"/>
      <c r="H49" s="288"/>
      <c r="I49" s="288"/>
      <c r="J49" s="289">
        <f>SUM(C49:I49)</f>
        <v>302222.45</v>
      </c>
      <c r="K49" s="317"/>
    </row>
    <row r="50" spans="1:11" s="298" customFormat="1" ht="14.25" customHeight="1" outlineLevel="1">
      <c r="A50" s="1181" t="s">
        <v>883</v>
      </c>
      <c r="B50" s="1181"/>
      <c r="C50" s="291"/>
      <c r="D50" s="291"/>
      <c r="E50" s="291">
        <v>0</v>
      </c>
      <c r="F50" s="291">
        <v>131643.65</v>
      </c>
      <c r="G50" s="291"/>
      <c r="H50" s="291"/>
      <c r="I50" s="291"/>
      <c r="J50" s="292">
        <f>SUM(C50:I50)</f>
        <v>131643.65</v>
      </c>
      <c r="K50" s="318"/>
    </row>
    <row r="51" spans="1:11" s="298" customFormat="1" ht="14.25" customHeight="1" outlineLevel="1">
      <c r="A51" s="1181" t="s">
        <v>884</v>
      </c>
      <c r="B51" s="1181"/>
      <c r="C51" s="291"/>
      <c r="D51" s="291"/>
      <c r="E51" s="291">
        <v>24631</v>
      </c>
      <c r="F51" s="291">
        <v>132521.63</v>
      </c>
      <c r="G51" s="291"/>
      <c r="H51" s="291"/>
      <c r="I51" s="291"/>
      <c r="J51" s="292">
        <f>SUM(C51:I51)</f>
        <v>157152.63</v>
      </c>
      <c r="K51" s="318"/>
    </row>
    <row r="52" spans="1:11" s="298" customFormat="1" ht="14.25" customHeight="1" outlineLevel="1">
      <c r="A52" s="1181" t="s">
        <v>885</v>
      </c>
      <c r="B52" s="1181"/>
      <c r="C52" s="291"/>
      <c r="D52" s="291"/>
      <c r="E52" s="291"/>
      <c r="F52" s="291"/>
      <c r="G52" s="291"/>
      <c r="H52" s="291"/>
      <c r="I52" s="291"/>
      <c r="J52" s="292">
        <f>SUM(C52:I52)</f>
        <v>0</v>
      </c>
      <c r="K52" s="318"/>
    </row>
    <row r="53" spans="1:19" s="298" customFormat="1" ht="14.25" customHeight="1" outlineLevel="1">
      <c r="A53" s="1190" t="e">
        <f>A47</f>
        <v>#REF!</v>
      </c>
      <c r="B53" s="1190"/>
      <c r="C53" s="288">
        <f aca="true" t="shared" si="2" ref="C53:I53">C49+C50-C51+C52</f>
        <v>0</v>
      </c>
      <c r="D53" s="288">
        <f t="shared" si="2"/>
        <v>0</v>
      </c>
      <c r="E53" s="288">
        <f t="shared" si="2"/>
        <v>144999.64</v>
      </c>
      <c r="F53" s="288">
        <f t="shared" si="2"/>
        <v>131713.83</v>
      </c>
      <c r="G53" s="288">
        <f t="shared" si="2"/>
        <v>0</v>
      </c>
      <c r="H53" s="288">
        <f t="shared" si="2"/>
        <v>0</v>
      </c>
      <c r="I53" s="288">
        <f t="shared" si="2"/>
        <v>0</v>
      </c>
      <c r="J53" s="289">
        <f>SUM(C53:I53)</f>
        <v>276713.47</v>
      </c>
      <c r="K53" s="317"/>
      <c r="L53" s="299" t="s">
        <v>887</v>
      </c>
      <c r="M53" s="300"/>
      <c r="N53" s="300"/>
      <c r="O53" s="300"/>
      <c r="P53" s="300"/>
      <c r="Q53" s="300"/>
      <c r="R53" s="300"/>
      <c r="S53" s="301"/>
    </row>
    <row r="54" spans="1:19" ht="19.5" customHeight="1" outlineLevel="1">
      <c r="A54" s="1183" t="s">
        <v>888</v>
      </c>
      <c r="B54" s="1183"/>
      <c r="C54" s="1183"/>
      <c r="D54" s="1183"/>
      <c r="E54" s="1183"/>
      <c r="F54" s="1183"/>
      <c r="G54" s="1183"/>
      <c r="H54" s="1183"/>
      <c r="I54" s="1183"/>
      <c r="J54" s="1183"/>
      <c r="K54" s="316"/>
      <c r="L54" s="302"/>
      <c r="M54" s="1191" t="s">
        <v>889</v>
      </c>
      <c r="N54" s="1191"/>
      <c r="O54" s="1191"/>
      <c r="P54" s="1191"/>
      <c r="Q54" s="1191"/>
      <c r="R54" s="1191"/>
      <c r="S54" s="1191"/>
    </row>
    <row r="55" spans="1:19" s="298" customFormat="1" ht="12.75" customHeight="1" outlineLevel="1">
      <c r="A55" s="1184" t="e">
        <f>A43</f>
        <v>#REF!</v>
      </c>
      <c r="B55" s="1184"/>
      <c r="C55" s="320"/>
      <c r="D55" s="288"/>
      <c r="E55" s="288"/>
      <c r="F55" s="288"/>
      <c r="G55" s="288"/>
      <c r="H55" s="288"/>
      <c r="I55" s="288"/>
      <c r="J55" s="296">
        <f>SUM(C55:I55)</f>
        <v>0</v>
      </c>
      <c r="K55" s="321"/>
      <c r="L55" s="304"/>
      <c r="M55" s="1187" t="s">
        <v>900</v>
      </c>
      <c r="N55" s="1187" t="s">
        <v>901</v>
      </c>
      <c r="O55" s="1187" t="s">
        <v>547</v>
      </c>
      <c r="P55" s="1187" t="s">
        <v>902</v>
      </c>
      <c r="Q55" s="1187" t="s">
        <v>898</v>
      </c>
      <c r="R55" s="1187" t="s">
        <v>145</v>
      </c>
      <c r="S55" s="1185" t="s">
        <v>146</v>
      </c>
    </row>
    <row r="56" spans="1:19" s="298" customFormat="1" ht="12.75" customHeight="1" outlineLevel="1">
      <c r="A56" s="1181" t="s">
        <v>883</v>
      </c>
      <c r="B56" s="1181"/>
      <c r="C56" s="322"/>
      <c r="D56" s="291"/>
      <c r="E56" s="291"/>
      <c r="F56" s="291"/>
      <c r="G56" s="291"/>
      <c r="H56" s="291"/>
      <c r="I56" s="291"/>
      <c r="J56" s="323">
        <f>SUM(C56:I56)</f>
        <v>0</v>
      </c>
      <c r="K56" s="324"/>
      <c r="L56" s="304"/>
      <c r="M56" s="1187"/>
      <c r="N56" s="1187"/>
      <c r="O56" s="1187"/>
      <c r="P56" s="1187"/>
      <c r="Q56" s="1187"/>
      <c r="R56" s="1187"/>
      <c r="S56" s="1185"/>
    </row>
    <row r="57" spans="1:19" s="298" customFormat="1" ht="12.75" customHeight="1" outlineLevel="1">
      <c r="A57" s="1181" t="s">
        <v>884</v>
      </c>
      <c r="B57" s="1181"/>
      <c r="C57" s="322"/>
      <c r="D57" s="291"/>
      <c r="E57" s="291"/>
      <c r="F57" s="291"/>
      <c r="G57" s="291"/>
      <c r="H57" s="291"/>
      <c r="I57" s="291"/>
      <c r="J57" s="323">
        <f>SUM(C57:I57)</f>
        <v>0</v>
      </c>
      <c r="K57" s="324"/>
      <c r="L57" s="304"/>
      <c r="M57" s="1187"/>
      <c r="N57" s="1187"/>
      <c r="O57" s="1187"/>
      <c r="P57" s="1187"/>
      <c r="Q57" s="1187"/>
      <c r="R57" s="1187"/>
      <c r="S57" s="1185"/>
    </row>
    <row r="58" spans="1:19" s="298" customFormat="1" ht="12.75" customHeight="1" outlineLevel="1">
      <c r="A58" s="1181" t="s">
        <v>885</v>
      </c>
      <c r="B58" s="1181"/>
      <c r="C58" s="322"/>
      <c r="D58" s="291"/>
      <c r="E58" s="291"/>
      <c r="F58" s="291"/>
      <c r="G58" s="291"/>
      <c r="H58" s="291"/>
      <c r="I58" s="291"/>
      <c r="J58" s="323">
        <f>SUM(C58:I58)</f>
        <v>0</v>
      </c>
      <c r="K58" s="324"/>
      <c r="L58" s="304"/>
      <c r="M58" s="1187"/>
      <c r="N58" s="1187"/>
      <c r="O58" s="1187"/>
      <c r="P58" s="1187"/>
      <c r="Q58" s="1187"/>
      <c r="R58" s="1187"/>
      <c r="S58" s="1185"/>
    </row>
    <row r="59" spans="1:19" s="298" customFormat="1" ht="19.5" customHeight="1" outlineLevel="1">
      <c r="A59" s="1192" t="e">
        <f>A47</f>
        <v>#REF!</v>
      </c>
      <c r="B59" s="1192"/>
      <c r="C59" s="325">
        <f aca="true" t="shared" si="3" ref="C59:I59">C55+C56-C57+C58</f>
        <v>0</v>
      </c>
      <c r="D59" s="326">
        <f t="shared" si="3"/>
        <v>0</v>
      </c>
      <c r="E59" s="326">
        <f t="shared" si="3"/>
        <v>0</v>
      </c>
      <c r="F59" s="326">
        <f t="shared" si="3"/>
        <v>0</v>
      </c>
      <c r="G59" s="326">
        <f t="shared" si="3"/>
        <v>0</v>
      </c>
      <c r="H59" s="326">
        <f t="shared" si="3"/>
        <v>0</v>
      </c>
      <c r="I59" s="326">
        <f t="shared" si="3"/>
        <v>0</v>
      </c>
      <c r="J59" s="327">
        <f>SUM(C59:I59)</f>
        <v>0</v>
      </c>
      <c r="K59" s="321"/>
      <c r="L59" s="304"/>
      <c r="M59" s="1187"/>
      <c r="N59" s="1187"/>
      <c r="O59" s="1187"/>
      <c r="P59" s="1187"/>
      <c r="Q59" s="1187"/>
      <c r="R59" s="1187"/>
      <c r="S59" s="1185"/>
    </row>
    <row r="60" spans="1:19" ht="16.5" customHeight="1" outlineLevel="1">
      <c r="A60" s="1183" t="s">
        <v>890</v>
      </c>
      <c r="B60" s="1183"/>
      <c r="C60" s="1183"/>
      <c r="D60" s="1183"/>
      <c r="E60" s="1183"/>
      <c r="F60" s="1183"/>
      <c r="G60" s="1183"/>
      <c r="H60" s="1183"/>
      <c r="I60" s="1183"/>
      <c r="J60" s="1183"/>
      <c r="K60" s="316"/>
      <c r="L60" s="328"/>
      <c r="M60" s="1187"/>
      <c r="N60" s="1187" t="s">
        <v>538</v>
      </c>
      <c r="O60" s="1187" t="s">
        <v>141</v>
      </c>
      <c r="P60" s="1187" t="s">
        <v>142</v>
      </c>
      <c r="Q60" s="1187" t="s">
        <v>538</v>
      </c>
      <c r="R60" s="1187" t="s">
        <v>141</v>
      </c>
      <c r="S60" s="1185" t="s">
        <v>142</v>
      </c>
    </row>
    <row r="61" spans="1:19" ht="14.25" customHeight="1" outlineLevel="1">
      <c r="A61" s="1184" t="e">
        <f>A43</f>
        <v>#REF!</v>
      </c>
      <c r="B61" s="1184"/>
      <c r="C61" s="288">
        <f aca="true" t="shared" si="4" ref="C61:J61">C43-C49-C55</f>
        <v>0</v>
      </c>
      <c r="D61" s="288">
        <f t="shared" si="4"/>
        <v>0</v>
      </c>
      <c r="E61" s="288">
        <f t="shared" si="4"/>
        <v>0.36</v>
      </c>
      <c r="F61" s="288">
        <f t="shared" si="4"/>
        <v>630939.4</v>
      </c>
      <c r="G61" s="288">
        <f t="shared" si="4"/>
        <v>0</v>
      </c>
      <c r="H61" s="288">
        <f t="shared" si="4"/>
        <v>0</v>
      </c>
      <c r="I61" s="288">
        <f t="shared" si="4"/>
        <v>0</v>
      </c>
      <c r="J61" s="296">
        <f t="shared" si="4"/>
        <v>630939.76</v>
      </c>
      <c r="K61" s="321"/>
      <c r="L61" s="306" t="e">
        <f>A61</f>
        <v>#REF!</v>
      </c>
      <c r="M61" s="307" t="e">
        <f>#REF!</f>
        <v>#REF!</v>
      </c>
      <c r="N61" s="307" t="e">
        <f>#REF!</f>
        <v>#REF!</v>
      </c>
      <c r="O61" s="307" t="e">
        <f>#REF!</f>
        <v>#REF!</v>
      </c>
      <c r="P61" s="307" t="e">
        <f>#REF!</f>
        <v>#REF!</v>
      </c>
      <c r="Q61" s="307" t="e">
        <f>#REF!</f>
        <v>#REF!</v>
      </c>
      <c r="R61" s="307" t="e">
        <f>#REF!</f>
        <v>#REF!</v>
      </c>
      <c r="S61" s="308" t="e">
        <f>#REF!</f>
        <v>#REF!</v>
      </c>
    </row>
    <row r="62" spans="1:19" ht="14.25" customHeight="1" outlineLevel="1">
      <c r="A62" s="1182" t="e">
        <f>A47</f>
        <v>#REF!</v>
      </c>
      <c r="B62" s="1182"/>
      <c r="C62" s="294">
        <f aca="true" t="shared" si="5" ref="C62:J62">C47-C53-C59</f>
        <v>0</v>
      </c>
      <c r="D62" s="294">
        <f t="shared" si="5"/>
        <v>0</v>
      </c>
      <c r="E62" s="294">
        <f t="shared" si="5"/>
        <v>0.36</v>
      </c>
      <c r="F62" s="294">
        <f t="shared" si="5"/>
        <v>164093.8</v>
      </c>
      <c r="G62" s="294">
        <f t="shared" si="5"/>
        <v>0</v>
      </c>
      <c r="H62" s="294">
        <f t="shared" si="5"/>
        <v>0</v>
      </c>
      <c r="I62" s="294">
        <f t="shared" si="5"/>
        <v>0</v>
      </c>
      <c r="J62" s="297">
        <f t="shared" si="5"/>
        <v>164094.16</v>
      </c>
      <c r="K62" s="321"/>
      <c r="L62" s="306" t="e">
        <f>A62</f>
        <v>#REF!</v>
      </c>
      <c r="M62" s="307" t="e">
        <f>#REF!</f>
        <v>#REF!</v>
      </c>
      <c r="N62" s="307" t="e">
        <f>#REF!</f>
        <v>#REF!</v>
      </c>
      <c r="O62" s="307" t="e">
        <f>#REF!</f>
        <v>#REF!</v>
      </c>
      <c r="P62" s="307" t="e">
        <f>#REF!</f>
        <v>#REF!</v>
      </c>
      <c r="Q62" s="307" t="e">
        <f>#REF!</f>
        <v>#REF!</v>
      </c>
      <c r="R62" s="307" t="e">
        <f>#REF!</f>
        <v>#REF!</v>
      </c>
      <c r="S62" s="308" t="e">
        <f>#REF!</f>
        <v>#REF!</v>
      </c>
    </row>
    <row r="63" spans="12:19" ht="12.75" outlineLevel="1">
      <c r="L63" s="309" t="s">
        <v>891</v>
      </c>
      <c r="M63" s="310" t="e">
        <f aca="true" t="shared" si="6" ref="M63:S64">M61-C61</f>
        <v>#REF!</v>
      </c>
      <c r="N63" s="310" t="e">
        <f t="shared" si="6"/>
        <v>#REF!</v>
      </c>
      <c r="O63" s="310" t="e">
        <f t="shared" si="6"/>
        <v>#REF!</v>
      </c>
      <c r="P63" s="310" t="e">
        <f t="shared" si="6"/>
        <v>#REF!</v>
      </c>
      <c r="Q63" s="310" t="e">
        <f t="shared" si="6"/>
        <v>#REF!</v>
      </c>
      <c r="R63" s="310" t="e">
        <f t="shared" si="6"/>
        <v>#REF!</v>
      </c>
      <c r="S63" s="311" t="e">
        <f t="shared" si="6"/>
        <v>#REF!</v>
      </c>
    </row>
    <row r="64" spans="1:19" ht="15.75" customHeight="1" outlineLevel="1">
      <c r="A64" s="1188" t="s">
        <v>892</v>
      </c>
      <c r="B64" s="1188"/>
      <c r="C64" s="1188"/>
      <c r="D64" s="1188"/>
      <c r="E64" s="1188"/>
      <c r="F64" s="1188"/>
      <c r="G64" s="1188"/>
      <c r="L64" s="312" t="s">
        <v>891</v>
      </c>
      <c r="M64" s="313" t="e">
        <f t="shared" si="6"/>
        <v>#REF!</v>
      </c>
      <c r="N64" s="313" t="e">
        <f t="shared" si="6"/>
        <v>#REF!</v>
      </c>
      <c r="O64" s="313" t="e">
        <f t="shared" si="6"/>
        <v>#REF!</v>
      </c>
      <c r="P64" s="313" t="e">
        <f t="shared" si="6"/>
        <v>#REF!</v>
      </c>
      <c r="Q64" s="313" t="e">
        <f t="shared" si="6"/>
        <v>#REF!</v>
      </c>
      <c r="R64" s="313" t="e">
        <f t="shared" si="6"/>
        <v>#REF!</v>
      </c>
      <c r="S64" s="314" t="e">
        <f t="shared" si="6"/>
        <v>#REF!</v>
      </c>
    </row>
    <row r="65" spans="1:7" ht="15" customHeight="1" outlineLevel="1">
      <c r="A65" s="1189" t="s">
        <v>903</v>
      </c>
      <c r="B65" s="1189"/>
      <c r="C65" s="1189"/>
      <c r="D65" s="1189"/>
      <c r="E65" s="1189"/>
      <c r="F65" s="1189"/>
      <c r="G65" s="1189"/>
    </row>
    <row r="66" spans="1:7" ht="15" customHeight="1" outlineLevel="1">
      <c r="A66" s="1189"/>
      <c r="B66" s="1189"/>
      <c r="C66" s="1189"/>
      <c r="D66" s="1189"/>
      <c r="E66" s="1189"/>
      <c r="F66" s="1189"/>
      <c r="G66" s="1189"/>
    </row>
    <row r="67" spans="1:7" ht="15" customHeight="1" outlineLevel="1">
      <c r="A67" s="1189"/>
      <c r="B67" s="1189"/>
      <c r="C67" s="1189"/>
      <c r="D67" s="1189"/>
      <c r="E67" s="1189"/>
      <c r="F67" s="1189"/>
      <c r="G67" s="1189"/>
    </row>
    <row r="68" spans="1:7" ht="15" customHeight="1" outlineLevel="1">
      <c r="A68" s="1189"/>
      <c r="B68" s="1189"/>
      <c r="C68" s="1189"/>
      <c r="D68" s="1189"/>
      <c r="E68" s="1189"/>
      <c r="F68" s="1189"/>
      <c r="G68" s="1189"/>
    </row>
    <row r="69" spans="1:7" ht="15" customHeight="1" outlineLevel="1">
      <c r="A69" s="1189"/>
      <c r="B69" s="1189"/>
      <c r="C69" s="1189"/>
      <c r="D69" s="1189"/>
      <c r="E69" s="1189"/>
      <c r="F69" s="1189"/>
      <c r="G69" s="1189"/>
    </row>
    <row r="70" spans="1:7" ht="15" customHeight="1" outlineLevel="1">
      <c r="A70" s="1189"/>
      <c r="B70" s="1189"/>
      <c r="C70" s="1189"/>
      <c r="D70" s="1189"/>
      <c r="E70" s="1189"/>
      <c r="F70" s="1189"/>
      <c r="G70" s="1189"/>
    </row>
    <row r="71" spans="1:7" ht="15">
      <c r="A71" s="329"/>
      <c r="B71" s="330"/>
      <c r="C71" s="329"/>
      <c r="D71" s="329"/>
      <c r="E71" s="329"/>
      <c r="F71" s="329"/>
      <c r="G71" s="329"/>
    </row>
    <row r="72" spans="1:7" ht="12.75">
      <c r="A72" s="331"/>
      <c r="B72" s="331"/>
      <c r="C72" s="331"/>
      <c r="D72" s="331"/>
      <c r="E72" s="331"/>
      <c r="F72" s="331"/>
      <c r="G72" s="331"/>
    </row>
    <row r="73" spans="1:7" ht="15" customHeight="1" outlineLevel="1">
      <c r="A73" s="1178" t="e">
        <f>CONCATENATE("Nota nr ",#REF!,": ",#REF!)</f>
        <v>#REF!</v>
      </c>
      <c r="B73" s="1178"/>
      <c r="C73" s="1178"/>
      <c r="D73" s="1178"/>
      <c r="E73" s="1178"/>
      <c r="F73" s="1178"/>
      <c r="G73" s="1178"/>
    </row>
    <row r="74" spans="2:7" ht="10.5" customHeight="1" outlineLevel="1">
      <c r="B74" s="282"/>
      <c r="C74" s="282"/>
      <c r="D74" s="282"/>
      <c r="E74" s="282"/>
      <c r="F74" s="282"/>
      <c r="G74" s="282"/>
    </row>
    <row r="75" spans="1:8" ht="36" customHeight="1" outlineLevel="1">
      <c r="A75" s="1193" t="s">
        <v>265</v>
      </c>
      <c r="B75" s="1193"/>
      <c r="C75" s="1193"/>
      <c r="D75" s="1193"/>
      <c r="E75" s="1193"/>
      <c r="F75" s="1193"/>
      <c r="G75" s="1193"/>
      <c r="H75" s="1193"/>
    </row>
    <row r="76" spans="2:8" ht="12.75">
      <c r="B76" s="332"/>
      <c r="C76" s="332"/>
      <c r="D76" s="332"/>
      <c r="E76" s="332"/>
      <c r="F76" s="332"/>
      <c r="G76" s="332"/>
      <c r="H76" s="332"/>
    </row>
    <row r="77" spans="1:8" ht="32.25" customHeight="1" hidden="1" outlineLevel="1">
      <c r="A77" s="1178" t="e">
        <f>CONCATENATE("Nota nr ",#REF!,": ",#REF!)</f>
        <v>#REF!</v>
      </c>
      <c r="B77" s="1178"/>
      <c r="C77" s="1178"/>
      <c r="D77" s="1178"/>
      <c r="E77" s="1178"/>
      <c r="F77" s="1178"/>
      <c r="G77" s="1178"/>
      <c r="H77" s="1178"/>
    </row>
    <row r="78" spans="2:8" ht="15" hidden="1" outlineLevel="1">
      <c r="B78" s="282"/>
      <c r="C78" s="282"/>
      <c r="D78" s="282"/>
      <c r="E78" s="282"/>
      <c r="F78" s="282"/>
      <c r="G78" s="282"/>
      <c r="H78" s="333" t="s">
        <v>266</v>
      </c>
    </row>
    <row r="79" spans="1:8" ht="46.5" customHeight="1" hidden="1" outlineLevel="1">
      <c r="A79" s="1179" t="s">
        <v>651</v>
      </c>
      <c r="B79" s="1179"/>
      <c r="C79" s="284" t="s">
        <v>894</v>
      </c>
      <c r="D79" s="284" t="s">
        <v>895</v>
      </c>
      <c r="E79" s="284" t="s">
        <v>896</v>
      </c>
      <c r="F79" s="284" t="s">
        <v>897</v>
      </c>
      <c r="G79" s="284" t="s">
        <v>898</v>
      </c>
      <c r="H79" s="285" t="s">
        <v>899</v>
      </c>
    </row>
    <row r="80" spans="1:8" ht="12.75" customHeight="1" hidden="1" outlineLevel="1">
      <c r="A80" s="1196" t="s">
        <v>267</v>
      </c>
      <c r="B80" s="1196"/>
      <c r="C80" s="1196"/>
      <c r="D80" s="1196"/>
      <c r="E80" s="1196"/>
      <c r="F80" s="1196"/>
      <c r="G80" s="1196"/>
      <c r="H80" s="1196"/>
    </row>
    <row r="81" spans="1:8" ht="12.75" hidden="1" outlineLevel="1">
      <c r="A81" s="1197" t="e">
        <f>CONCATENATE("B.Z. ",#REF!)</f>
        <v>#REF!</v>
      </c>
      <c r="B81" s="1197"/>
      <c r="C81" s="334"/>
      <c r="D81" s="334"/>
      <c r="E81" s="334"/>
      <c r="F81" s="334"/>
      <c r="G81" s="334"/>
      <c r="H81" s="335">
        <f>SUM(C81:G81)</f>
        <v>0</v>
      </c>
    </row>
    <row r="82" spans="1:8" ht="12.75" hidden="1" outlineLevel="1">
      <c r="A82" s="1197" t="e">
        <f>CONCATENATE("B.Z. ",#REF!)</f>
        <v>#REF!</v>
      </c>
      <c r="B82" s="1197"/>
      <c r="C82" s="334"/>
      <c r="D82" s="334"/>
      <c r="E82" s="334"/>
      <c r="F82" s="334"/>
      <c r="G82" s="334"/>
      <c r="H82" s="335">
        <f>SUM(C82:G82)</f>
        <v>0</v>
      </c>
    </row>
    <row r="83" spans="2:8" ht="12.75" hidden="1" outlineLevel="1">
      <c r="B83" s="336"/>
      <c r="C83" s="336"/>
      <c r="D83" s="336"/>
      <c r="E83" s="336"/>
      <c r="F83" s="336"/>
      <c r="G83" s="336"/>
      <c r="H83" s="336"/>
    </row>
    <row r="84" spans="1:9" ht="15" customHeight="1" outlineLevel="1">
      <c r="A84" s="1178" t="e">
        <f>CONCATENATE("Nota nr ",#REF!,": ",#REF!)</f>
        <v>#REF!</v>
      </c>
      <c r="B84" s="1178"/>
      <c r="C84" s="1178"/>
      <c r="D84" s="1178"/>
      <c r="E84" s="1178"/>
      <c r="F84" s="1178"/>
      <c r="G84" s="1178"/>
      <c r="I84" s="348"/>
    </row>
    <row r="85" spans="2:7" ht="15.75" outlineLevel="1" thickBot="1">
      <c r="B85" s="282"/>
      <c r="C85" s="282"/>
      <c r="D85" s="282"/>
      <c r="E85" s="282"/>
      <c r="F85" s="282"/>
      <c r="G85" s="282"/>
    </row>
    <row r="86" spans="1:8" s="356" customFormat="1" ht="30" customHeight="1" outlineLevel="1">
      <c r="A86" s="1194" t="s">
        <v>651</v>
      </c>
      <c r="B86" s="1194"/>
      <c r="C86" s="1194"/>
      <c r="D86" s="1194"/>
      <c r="E86" s="1194"/>
      <c r="F86" s="354" t="s">
        <v>275</v>
      </c>
      <c r="G86" s="354" t="s">
        <v>276</v>
      </c>
      <c r="H86" s="355" t="s">
        <v>274</v>
      </c>
    </row>
    <row r="87" spans="1:8" s="356" customFormat="1" ht="19.5" customHeight="1" outlineLevel="1">
      <c r="A87" s="1195" t="s">
        <v>882</v>
      </c>
      <c r="B87" s="1195"/>
      <c r="C87" s="1195"/>
      <c r="D87" s="1195"/>
      <c r="E87" s="1195"/>
      <c r="F87" s="1195"/>
      <c r="G87" s="1195"/>
      <c r="H87" s="1195"/>
    </row>
    <row r="88" spans="1:8" s="356" customFormat="1" ht="18" customHeight="1" outlineLevel="1">
      <c r="A88" s="1198" t="s">
        <v>277</v>
      </c>
      <c r="B88" s="1198"/>
      <c r="C88" s="1198"/>
      <c r="D88" s="1198"/>
      <c r="E88" s="1198"/>
      <c r="F88" s="337"/>
      <c r="G88" s="337">
        <v>298610.74</v>
      </c>
      <c r="H88" s="357">
        <f>SUM(F88:G88)</f>
        <v>298610.74</v>
      </c>
    </row>
    <row r="89" spans="1:8" s="356" customFormat="1" ht="18" customHeight="1" outlineLevel="1">
      <c r="A89" s="1199" t="s">
        <v>278</v>
      </c>
      <c r="B89" s="1199"/>
      <c r="C89" s="1199"/>
      <c r="D89" s="1199"/>
      <c r="E89" s="1199"/>
      <c r="F89" s="358"/>
      <c r="G89" s="358">
        <v>336213.73</v>
      </c>
      <c r="H89" s="353">
        <f>SUM(F89:G89)</f>
        <v>336213.73</v>
      </c>
    </row>
    <row r="90" spans="1:17" s="356" customFormat="1" ht="19.5" customHeight="1" outlineLevel="1">
      <c r="A90" s="1195" t="s">
        <v>888</v>
      </c>
      <c r="B90" s="1195"/>
      <c r="C90" s="1195"/>
      <c r="D90" s="1195"/>
      <c r="E90" s="1195"/>
      <c r="F90" s="1195"/>
      <c r="G90" s="1195"/>
      <c r="H90" s="1195"/>
      <c r="L90" s="359" t="s">
        <v>887</v>
      </c>
      <c r="M90" s="360"/>
      <c r="N90" s="360"/>
      <c r="O90" s="360"/>
      <c r="P90" s="360"/>
      <c r="Q90" s="361"/>
    </row>
    <row r="91" spans="1:17" s="356" customFormat="1" ht="18" customHeight="1" outlineLevel="1">
      <c r="A91" s="1198" t="s">
        <v>277</v>
      </c>
      <c r="B91" s="1198"/>
      <c r="C91" s="1198"/>
      <c r="D91" s="1198"/>
      <c r="E91" s="1198"/>
      <c r="F91" s="362"/>
      <c r="G91" s="362"/>
      <c r="H91" s="363">
        <f>SUM(F91:G91)</f>
        <v>0</v>
      </c>
      <c r="L91" s="364"/>
      <c r="M91" s="1200" t="s">
        <v>275</v>
      </c>
      <c r="N91" s="1200"/>
      <c r="O91" s="1200" t="s">
        <v>276</v>
      </c>
      <c r="P91" s="1200"/>
      <c r="Q91" s="365"/>
    </row>
    <row r="92" spans="1:17" s="356" customFormat="1" ht="15" customHeight="1" outlineLevel="1">
      <c r="A92" s="1201" t="s">
        <v>883</v>
      </c>
      <c r="B92" s="1201"/>
      <c r="C92" s="1201"/>
      <c r="D92" s="1201"/>
      <c r="E92" s="1201"/>
      <c r="F92" s="366"/>
      <c r="G92" s="366"/>
      <c r="H92" s="367">
        <f>SUM(F92:G92)</f>
        <v>0</v>
      </c>
      <c r="L92" s="364"/>
      <c r="M92" s="1200"/>
      <c r="N92" s="1200"/>
      <c r="O92" s="1200"/>
      <c r="P92" s="1200"/>
      <c r="Q92" s="365"/>
    </row>
    <row r="93" spans="1:17" s="356" customFormat="1" ht="15" customHeight="1" outlineLevel="1">
      <c r="A93" s="1201" t="s">
        <v>279</v>
      </c>
      <c r="B93" s="1201"/>
      <c r="C93" s="1201"/>
      <c r="D93" s="1201"/>
      <c r="E93" s="1201"/>
      <c r="F93" s="366"/>
      <c r="G93" s="366"/>
      <c r="H93" s="367">
        <f>SUM(F93:G93)</f>
        <v>0</v>
      </c>
      <c r="L93" s="364"/>
      <c r="M93" s="1200"/>
      <c r="N93" s="1200"/>
      <c r="O93" s="1200"/>
      <c r="P93" s="1200"/>
      <c r="Q93" s="365"/>
    </row>
    <row r="94" spans="1:17" s="356" customFormat="1" ht="15" customHeight="1" outlineLevel="1">
      <c r="A94" s="1201" t="s">
        <v>280</v>
      </c>
      <c r="B94" s="1201"/>
      <c r="C94" s="1201"/>
      <c r="D94" s="1201"/>
      <c r="E94" s="1201"/>
      <c r="F94" s="366"/>
      <c r="G94" s="366"/>
      <c r="H94" s="367">
        <f>SUM(F94:G94)</f>
        <v>0</v>
      </c>
      <c r="L94" s="364"/>
      <c r="M94" s="1200"/>
      <c r="N94" s="1200"/>
      <c r="O94" s="1200"/>
      <c r="P94" s="1200"/>
      <c r="Q94" s="365"/>
    </row>
    <row r="95" spans="1:17" s="356" customFormat="1" ht="18" customHeight="1" outlineLevel="1">
      <c r="A95" s="1199" t="s">
        <v>278</v>
      </c>
      <c r="B95" s="1199"/>
      <c r="C95" s="1199"/>
      <c r="D95" s="1199"/>
      <c r="E95" s="1199"/>
      <c r="F95" s="368">
        <f>F91+F92-F93-F94</f>
        <v>0</v>
      </c>
      <c r="G95" s="368">
        <f>G91+G92-G93-G94</f>
        <v>0</v>
      </c>
      <c r="H95" s="369">
        <f>H91+H92-H93-H94</f>
        <v>0</v>
      </c>
      <c r="L95" s="364"/>
      <c r="M95" s="1200"/>
      <c r="N95" s="1200"/>
      <c r="O95" s="1200"/>
      <c r="P95" s="1200"/>
      <c r="Q95" s="365"/>
    </row>
    <row r="96" spans="1:17" s="356" customFormat="1" ht="19.5" customHeight="1" outlineLevel="1">
      <c r="A96" s="1195" t="s">
        <v>281</v>
      </c>
      <c r="B96" s="1195"/>
      <c r="C96" s="1195"/>
      <c r="D96" s="1195"/>
      <c r="E96" s="1195"/>
      <c r="F96" s="1195"/>
      <c r="G96" s="1195"/>
      <c r="H96" s="1195"/>
      <c r="L96" s="364"/>
      <c r="M96" s="1200"/>
      <c r="N96" s="1200"/>
      <c r="O96" s="1200"/>
      <c r="P96" s="1200"/>
      <c r="Q96" s="365"/>
    </row>
    <row r="97" spans="1:17" s="356" customFormat="1" ht="18" customHeight="1" outlineLevel="1">
      <c r="A97" s="1198" t="s">
        <v>277</v>
      </c>
      <c r="B97" s="1198"/>
      <c r="C97" s="1198"/>
      <c r="D97" s="1198"/>
      <c r="E97" s="1198"/>
      <c r="F97" s="370">
        <f>F88-F91</f>
        <v>0</v>
      </c>
      <c r="G97" s="370">
        <f>G88-G91</f>
        <v>298610.74</v>
      </c>
      <c r="H97" s="363">
        <f>H88-H91</f>
        <v>298610.74</v>
      </c>
      <c r="L97" s="371" t="s">
        <v>282</v>
      </c>
      <c r="M97" s="1202" t="e">
        <f>#REF!</f>
        <v>#REF!</v>
      </c>
      <c r="N97" s="1202"/>
      <c r="O97" s="1202" t="e">
        <f>#REF!</f>
        <v>#REF!</v>
      </c>
      <c r="P97" s="1202"/>
      <c r="Q97" s="372" t="s">
        <v>268</v>
      </c>
    </row>
    <row r="98" spans="1:17" s="356" customFormat="1" ht="18" customHeight="1" outlineLevel="1">
      <c r="A98" s="1199" t="s">
        <v>278</v>
      </c>
      <c r="B98" s="1199"/>
      <c r="C98" s="1199"/>
      <c r="D98" s="1199"/>
      <c r="E98" s="1199"/>
      <c r="F98" s="368">
        <f>F89-F95</f>
        <v>0</v>
      </c>
      <c r="G98" s="368">
        <f>G89-G95</f>
        <v>336213.73</v>
      </c>
      <c r="H98" s="369">
        <f>H89-H95</f>
        <v>336213.73</v>
      </c>
      <c r="L98" s="371" t="s">
        <v>277</v>
      </c>
      <c r="M98" s="1202" t="e">
        <f>#REF!</f>
        <v>#REF!</v>
      </c>
      <c r="N98" s="1202"/>
      <c r="O98" s="1202" t="e">
        <f>#REF!</f>
        <v>#REF!</v>
      </c>
      <c r="P98" s="1202"/>
      <c r="Q98" s="372" t="s">
        <v>268</v>
      </c>
    </row>
    <row r="99" spans="12:17" ht="18" customHeight="1">
      <c r="L99" s="371" t="s">
        <v>891</v>
      </c>
      <c r="M99" s="1202" t="e">
        <f>F97-M97</f>
        <v>#REF!</v>
      </c>
      <c r="N99" s="1202"/>
      <c r="O99" s="1202" t="e">
        <f>G97-O97</f>
        <v>#REF!</v>
      </c>
      <c r="P99" s="1202"/>
      <c r="Q99" s="373"/>
    </row>
    <row r="100" spans="1:16" ht="15" outlineLevel="1">
      <c r="A100" s="1178" t="e">
        <f>CONCATENATE("Nota nr ",#REF!,": ",#REF!)</f>
        <v>#REF!</v>
      </c>
      <c r="B100" s="1178"/>
      <c r="C100" s="1178"/>
      <c r="D100" s="1178"/>
      <c r="E100" s="1178"/>
      <c r="F100" s="1178"/>
      <c r="G100" s="1178"/>
      <c r="L100" s="371" t="s">
        <v>891</v>
      </c>
      <c r="M100" s="1202" t="e">
        <f>F98-M98</f>
        <v>#REF!</v>
      </c>
      <c r="N100" s="1202"/>
      <c r="O100" s="1202" t="e">
        <f>G98-O98</f>
        <v>#REF!</v>
      </c>
      <c r="P100" s="1202"/>
    </row>
    <row r="101" spans="2:8" ht="15" outlineLevel="1">
      <c r="B101" s="282"/>
      <c r="C101" s="282"/>
      <c r="D101" s="282"/>
      <c r="E101" s="282"/>
      <c r="F101" s="282"/>
      <c r="G101" s="282"/>
      <c r="H101" s="282"/>
    </row>
    <row r="102" spans="1:9" ht="54.75" customHeight="1" outlineLevel="1">
      <c r="A102" s="1179" t="s">
        <v>651</v>
      </c>
      <c r="B102" s="1179"/>
      <c r="C102" s="1179"/>
      <c r="D102" s="284" t="s">
        <v>152</v>
      </c>
      <c r="E102" s="284" t="s">
        <v>536</v>
      </c>
      <c r="F102" s="284" t="s">
        <v>153</v>
      </c>
      <c r="G102" s="284" t="s">
        <v>154</v>
      </c>
      <c r="H102" s="285" t="s">
        <v>881</v>
      </c>
      <c r="I102" s="286"/>
    </row>
    <row r="103" spans="1:8" ht="17.25" customHeight="1" outlineLevel="1">
      <c r="A103" s="1183" t="s">
        <v>882</v>
      </c>
      <c r="B103" s="1183"/>
      <c r="C103" s="1183"/>
      <c r="D103" s="1183"/>
      <c r="E103" s="1183"/>
      <c r="F103" s="1183"/>
      <c r="G103" s="1183"/>
      <c r="H103" s="1183"/>
    </row>
    <row r="104" spans="1:8" s="298" customFormat="1" ht="14.25" customHeight="1" outlineLevel="1">
      <c r="A104" s="1184" t="e">
        <f>CONCATENATE("B.Z. ",#REF!)</f>
        <v>#REF!</v>
      </c>
      <c r="B104" s="1184"/>
      <c r="C104" s="1184"/>
      <c r="D104" s="288">
        <v>1147800</v>
      </c>
      <c r="E104" s="288"/>
      <c r="F104" s="288"/>
      <c r="G104" s="288"/>
      <c r="H104" s="289">
        <f>SUM(D104:G104)</f>
        <v>1147800</v>
      </c>
    </row>
    <row r="105" spans="1:8" s="298" customFormat="1" ht="14.25" customHeight="1" outlineLevel="1">
      <c r="A105" s="1181" t="s">
        <v>883</v>
      </c>
      <c r="B105" s="1181"/>
      <c r="C105" s="1181"/>
      <c r="D105" s="291">
        <v>617000</v>
      </c>
      <c r="E105" s="291"/>
      <c r="F105" s="291"/>
      <c r="G105" s="291"/>
      <c r="H105" s="292">
        <f>SUM(D105:G105)</f>
        <v>617000</v>
      </c>
    </row>
    <row r="106" spans="1:8" s="298" customFormat="1" ht="14.25" customHeight="1" outlineLevel="1">
      <c r="A106" s="1181" t="s">
        <v>884</v>
      </c>
      <c r="B106" s="1181"/>
      <c r="C106" s="1181"/>
      <c r="D106" s="291">
        <v>0</v>
      </c>
      <c r="E106" s="291"/>
      <c r="F106" s="291"/>
      <c r="G106" s="291"/>
      <c r="H106" s="292">
        <f>SUM(D106:G106)</f>
        <v>0</v>
      </c>
    </row>
    <row r="107" spans="1:8" s="298" customFormat="1" ht="14.25" customHeight="1" outlineLevel="1">
      <c r="A107" s="1181" t="s">
        <v>885</v>
      </c>
      <c r="B107" s="1181"/>
      <c r="C107" s="1181"/>
      <c r="D107" s="291">
        <v>0</v>
      </c>
      <c r="E107" s="291"/>
      <c r="F107" s="291"/>
      <c r="G107" s="291"/>
      <c r="H107" s="292">
        <f>SUM(D107:G107)</f>
        <v>0</v>
      </c>
    </row>
    <row r="108" spans="1:8" s="298" customFormat="1" ht="14.25" customHeight="1" outlineLevel="1">
      <c r="A108" s="1182" t="e">
        <f>CONCATENATE("B.Z. ",#REF!)</f>
        <v>#REF!</v>
      </c>
      <c r="B108" s="1182"/>
      <c r="C108" s="1182"/>
      <c r="D108" s="294">
        <f>D104+D105-D106+D107</f>
        <v>1764800</v>
      </c>
      <c r="E108" s="294">
        <f>E104+E105-E106+E107</f>
        <v>0</v>
      </c>
      <c r="F108" s="294">
        <f>F104+F105-F106+F107</f>
        <v>0</v>
      </c>
      <c r="G108" s="294">
        <f>G104+G105-G106+G107</f>
        <v>0</v>
      </c>
      <c r="H108" s="295">
        <f>SUM(D108:G108)</f>
        <v>1764800</v>
      </c>
    </row>
    <row r="109" spans="1:8" ht="17.25" customHeight="1" outlineLevel="1">
      <c r="A109" s="1183" t="s">
        <v>886</v>
      </c>
      <c r="B109" s="1183"/>
      <c r="C109" s="1183"/>
      <c r="D109" s="1183"/>
      <c r="E109" s="1183"/>
      <c r="F109" s="1183"/>
      <c r="G109" s="1183"/>
      <c r="H109" s="1183"/>
    </row>
    <row r="110" spans="1:8" s="298" customFormat="1" ht="14.25" customHeight="1" outlineLevel="1">
      <c r="A110" s="1184" t="e">
        <f>A104</f>
        <v>#REF!</v>
      </c>
      <c r="B110" s="1184"/>
      <c r="C110" s="1184"/>
      <c r="D110" s="288">
        <v>10362.6</v>
      </c>
      <c r="E110" s="288"/>
      <c r="F110" s="288"/>
      <c r="G110" s="288"/>
      <c r="H110" s="296">
        <f>SUM(D110:G110)</f>
        <v>10362.6</v>
      </c>
    </row>
    <row r="111" spans="1:8" s="298" customFormat="1" ht="14.25" customHeight="1" outlineLevel="1">
      <c r="A111" s="1181" t="s">
        <v>883</v>
      </c>
      <c r="B111" s="1181"/>
      <c r="C111" s="1181"/>
      <c r="D111" s="291">
        <v>0</v>
      </c>
      <c r="E111" s="291"/>
      <c r="F111" s="291"/>
      <c r="G111" s="291"/>
      <c r="H111" s="292">
        <f>SUM(D111:G111)</f>
        <v>0</v>
      </c>
    </row>
    <row r="112" spans="1:8" s="298" customFormat="1" ht="14.25" customHeight="1" outlineLevel="1">
      <c r="A112" s="1181" t="s">
        <v>884</v>
      </c>
      <c r="B112" s="1181"/>
      <c r="C112" s="1181"/>
      <c r="D112" s="291">
        <v>0</v>
      </c>
      <c r="E112" s="291"/>
      <c r="F112" s="291"/>
      <c r="G112" s="291"/>
      <c r="H112" s="292">
        <f>SUM(D112:G112)</f>
        <v>0</v>
      </c>
    </row>
    <row r="113" spans="1:8" s="298" customFormat="1" ht="14.25" customHeight="1" outlineLevel="1">
      <c r="A113" s="1181" t="s">
        <v>885</v>
      </c>
      <c r="B113" s="1181"/>
      <c r="C113" s="1181"/>
      <c r="D113" s="291">
        <v>0</v>
      </c>
      <c r="E113" s="291"/>
      <c r="F113" s="291"/>
      <c r="G113" s="291"/>
      <c r="H113" s="292">
        <f>SUM(D113:G113)</f>
        <v>0</v>
      </c>
    </row>
    <row r="114" spans="1:8" s="298" customFormat="1" ht="14.25" customHeight="1" outlineLevel="1">
      <c r="A114" s="1182" t="e">
        <f>A108</f>
        <v>#REF!</v>
      </c>
      <c r="B114" s="1182"/>
      <c r="C114" s="1182"/>
      <c r="D114" s="294">
        <f>D110+D111-D112+D113</f>
        <v>10362.6</v>
      </c>
      <c r="E114" s="294">
        <f>E110+E111-E112+E113</f>
        <v>0</v>
      </c>
      <c r="F114" s="294">
        <f>F110+F111-F112+F113</f>
        <v>0</v>
      </c>
      <c r="G114" s="294">
        <f>G110+G111-G112+G113</f>
        <v>0</v>
      </c>
      <c r="H114" s="297">
        <f>SUM(D114:G114)</f>
        <v>10362.6</v>
      </c>
    </row>
    <row r="115" spans="1:8" ht="17.25" customHeight="1" outlineLevel="1">
      <c r="A115" s="1183" t="s">
        <v>888</v>
      </c>
      <c r="B115" s="1183"/>
      <c r="C115" s="1183"/>
      <c r="D115" s="1183"/>
      <c r="E115" s="1183"/>
      <c r="F115" s="1183"/>
      <c r="G115" s="1183"/>
      <c r="H115" s="1183"/>
    </row>
    <row r="116" spans="1:8" s="298" customFormat="1" ht="14.25" customHeight="1" outlineLevel="1">
      <c r="A116" s="1184" t="e">
        <f>A104</f>
        <v>#REF!</v>
      </c>
      <c r="B116" s="1184"/>
      <c r="C116" s="1184"/>
      <c r="D116" s="288">
        <v>0</v>
      </c>
      <c r="E116" s="288"/>
      <c r="F116" s="288"/>
      <c r="G116" s="288"/>
      <c r="H116" s="296">
        <f>SUM(D116:G116)</f>
        <v>0</v>
      </c>
    </row>
    <row r="117" spans="1:8" s="298" customFormat="1" ht="14.25" customHeight="1" outlineLevel="1">
      <c r="A117" s="1181" t="s">
        <v>883</v>
      </c>
      <c r="B117" s="1181"/>
      <c r="C117" s="1181"/>
      <c r="D117" s="291">
        <v>0</v>
      </c>
      <c r="E117" s="291"/>
      <c r="F117" s="291"/>
      <c r="G117" s="291"/>
      <c r="H117" s="292">
        <f>SUM(D117:G117)</f>
        <v>0</v>
      </c>
    </row>
    <row r="118" spans="1:17" s="298" customFormat="1" ht="14.25" customHeight="1" outlineLevel="1">
      <c r="A118" s="1181" t="s">
        <v>884</v>
      </c>
      <c r="B118" s="1181"/>
      <c r="C118" s="1181"/>
      <c r="D118" s="291">
        <v>0</v>
      </c>
      <c r="E118" s="291"/>
      <c r="F118" s="291"/>
      <c r="G118" s="291"/>
      <c r="H118" s="292">
        <f>SUM(D118:G118)</f>
        <v>0</v>
      </c>
      <c r="L118" s="299" t="s">
        <v>887</v>
      </c>
      <c r="M118" s="300"/>
      <c r="N118" s="300"/>
      <c r="O118" s="300"/>
      <c r="P118" s="300"/>
      <c r="Q118" s="301"/>
    </row>
    <row r="119" spans="1:17" s="298" customFormat="1" ht="14.25" customHeight="1" outlineLevel="1">
      <c r="A119" s="1181" t="s">
        <v>885</v>
      </c>
      <c r="B119" s="1181"/>
      <c r="C119" s="1181"/>
      <c r="D119" s="291">
        <v>0</v>
      </c>
      <c r="E119" s="291"/>
      <c r="F119" s="291"/>
      <c r="G119" s="291"/>
      <c r="H119" s="292">
        <f>SUM(D119:G119)</f>
        <v>0</v>
      </c>
      <c r="L119" s="304"/>
      <c r="M119" s="1203" t="s">
        <v>152</v>
      </c>
      <c r="N119" s="1203" t="s">
        <v>536</v>
      </c>
      <c r="O119" s="1203" t="s">
        <v>153</v>
      </c>
      <c r="P119" s="1203" t="s">
        <v>154</v>
      </c>
      <c r="Q119" s="374"/>
    </row>
    <row r="120" spans="1:17" s="298" customFormat="1" ht="14.25" customHeight="1" outlineLevel="1">
      <c r="A120" s="1182" t="e">
        <f>A108</f>
        <v>#REF!</v>
      </c>
      <c r="B120" s="1182"/>
      <c r="C120" s="1182"/>
      <c r="D120" s="294">
        <f>D116+D117-D118+D119</f>
        <v>0</v>
      </c>
      <c r="E120" s="294">
        <f>E116+E117-E118+E119</f>
        <v>0</v>
      </c>
      <c r="F120" s="294">
        <f>F116+F117-F118+F119</f>
        <v>0</v>
      </c>
      <c r="G120" s="294">
        <f>G116+G117-G118+G119</f>
        <v>0</v>
      </c>
      <c r="H120" s="297">
        <f>SUM(D120:G120)</f>
        <v>0</v>
      </c>
      <c r="L120" s="304"/>
      <c r="M120" s="1203"/>
      <c r="N120" s="1203"/>
      <c r="O120" s="1203"/>
      <c r="P120" s="1203"/>
      <c r="Q120" s="374"/>
    </row>
    <row r="121" spans="1:17" ht="16.5" customHeight="1" outlineLevel="1">
      <c r="A121" s="1183" t="s">
        <v>890</v>
      </c>
      <c r="B121" s="1183"/>
      <c r="C121" s="1183"/>
      <c r="D121" s="1183"/>
      <c r="E121" s="1183"/>
      <c r="F121" s="1183"/>
      <c r="G121" s="1183"/>
      <c r="H121" s="1183"/>
      <c r="L121" s="302"/>
      <c r="M121" s="1203"/>
      <c r="N121" s="1203"/>
      <c r="O121" s="1203"/>
      <c r="P121" s="1203"/>
      <c r="Q121" s="373"/>
    </row>
    <row r="122" spans="1:17" ht="14.25" customHeight="1" outlineLevel="1">
      <c r="A122" s="1184" t="e">
        <f>A104</f>
        <v>#REF!</v>
      </c>
      <c r="B122" s="1184"/>
      <c r="C122" s="1184"/>
      <c r="D122" s="288">
        <f>D104-D110-D116</f>
        <v>1137437.4</v>
      </c>
      <c r="E122" s="288">
        <f>E104-E110-E116</f>
        <v>0</v>
      </c>
      <c r="F122" s="288">
        <f>F104-F110-F116</f>
        <v>0</v>
      </c>
      <c r="G122" s="288">
        <f>G104-G110-G116</f>
        <v>0</v>
      </c>
      <c r="H122" s="296">
        <f>SUM(D122:G122)</f>
        <v>1137437.4</v>
      </c>
      <c r="L122" s="375" t="e">
        <f>A122</f>
        <v>#REF!</v>
      </c>
      <c r="M122" s="376" t="e">
        <f>#REF!</f>
        <v>#REF!</v>
      </c>
      <c r="N122" s="376" t="e">
        <f>#REF!</f>
        <v>#REF!</v>
      </c>
      <c r="O122" s="376" t="e">
        <f>#REF!</f>
        <v>#REF!</v>
      </c>
      <c r="P122" s="376" t="e">
        <f>#REF!</f>
        <v>#REF!</v>
      </c>
      <c r="Q122" s="377" t="s">
        <v>268</v>
      </c>
    </row>
    <row r="123" spans="1:17" ht="14.25" customHeight="1" outlineLevel="1">
      <c r="A123" s="1182" t="e">
        <f>A108</f>
        <v>#REF!</v>
      </c>
      <c r="B123" s="1182"/>
      <c r="C123" s="1182"/>
      <c r="D123" s="294">
        <f>D108-D114-D120</f>
        <v>1754437.4</v>
      </c>
      <c r="E123" s="294">
        <f>E108-E114-E120</f>
        <v>0</v>
      </c>
      <c r="F123" s="294">
        <f>F108-F114-F120</f>
        <v>0</v>
      </c>
      <c r="G123" s="294">
        <f>G108-G114-G120</f>
        <v>0</v>
      </c>
      <c r="H123" s="297">
        <f>SUM(D123:G123)</f>
        <v>1754437.4</v>
      </c>
      <c r="L123" s="375" t="e">
        <f>A123</f>
        <v>#REF!</v>
      </c>
      <c r="M123" s="376" t="e">
        <f>#REF!</f>
        <v>#REF!</v>
      </c>
      <c r="N123" s="376" t="e">
        <f>#REF!</f>
        <v>#REF!</v>
      </c>
      <c r="O123" s="376" t="e">
        <f>#REF!</f>
        <v>#REF!</v>
      </c>
      <c r="P123" s="376" t="e">
        <f>#REF!</f>
        <v>#REF!</v>
      </c>
      <c r="Q123" s="377" t="s">
        <v>268</v>
      </c>
    </row>
    <row r="124" spans="12:17" ht="12.75" outlineLevel="1">
      <c r="L124" s="328" t="s">
        <v>283</v>
      </c>
      <c r="M124" s="376" t="e">
        <f aca="true" t="shared" si="7" ref="M124:P125">D122-M122</f>
        <v>#REF!</v>
      </c>
      <c r="N124" s="376" t="e">
        <f t="shared" si="7"/>
        <v>#REF!</v>
      </c>
      <c r="O124" s="376" t="e">
        <f t="shared" si="7"/>
        <v>#REF!</v>
      </c>
      <c r="P124" s="376" t="e">
        <f t="shared" si="7"/>
        <v>#REF!</v>
      </c>
      <c r="Q124" s="377"/>
    </row>
    <row r="125" spans="1:17" ht="15.75" customHeight="1" outlineLevel="1">
      <c r="A125" s="1208" t="s">
        <v>284</v>
      </c>
      <c r="B125" s="1208"/>
      <c r="C125" s="1208"/>
      <c r="D125" s="1208"/>
      <c r="E125" s="1208"/>
      <c r="F125" s="1208"/>
      <c r="G125" s="1208"/>
      <c r="L125" s="346" t="s">
        <v>283</v>
      </c>
      <c r="M125" s="378" t="e">
        <f t="shared" si="7"/>
        <v>#REF!</v>
      </c>
      <c r="N125" s="378" t="e">
        <f t="shared" si="7"/>
        <v>#REF!</v>
      </c>
      <c r="O125" s="378" t="e">
        <f t="shared" si="7"/>
        <v>#REF!</v>
      </c>
      <c r="P125" s="378" t="e">
        <f t="shared" si="7"/>
        <v>#REF!</v>
      </c>
      <c r="Q125" s="379"/>
    </row>
    <row r="126" spans="1:7" ht="15" customHeight="1" outlineLevel="1">
      <c r="A126" s="1189" t="s">
        <v>893</v>
      </c>
      <c r="B126" s="1189"/>
      <c r="C126" s="1189"/>
      <c r="D126" s="1189"/>
      <c r="E126" s="1189"/>
      <c r="F126" s="1189"/>
      <c r="G126" s="1189"/>
    </row>
    <row r="127" spans="1:7" ht="15" customHeight="1" outlineLevel="1">
      <c r="A127" s="1189"/>
      <c r="B127" s="1189"/>
      <c r="C127" s="1189"/>
      <c r="D127" s="1189"/>
      <c r="E127" s="1189"/>
      <c r="F127" s="1189"/>
      <c r="G127" s="1189"/>
    </row>
    <row r="128" spans="1:7" ht="21" customHeight="1" outlineLevel="1">
      <c r="A128" s="1189"/>
      <c r="B128" s="1189"/>
      <c r="C128" s="1189"/>
      <c r="D128" s="1189"/>
      <c r="E128" s="1189"/>
      <c r="F128" s="1189"/>
      <c r="G128" s="1189"/>
    </row>
    <row r="130" spans="1:7" ht="15" customHeight="1" outlineLevel="1">
      <c r="A130" s="1209" t="e">
        <f>CONCATENATE("Nota nr ",#REF!,":"," ",#REF!)</f>
        <v>#REF!</v>
      </c>
      <c r="B130" s="1209"/>
      <c r="C130" s="1209"/>
      <c r="D130" s="1209"/>
      <c r="E130" s="1209"/>
      <c r="F130" s="1209"/>
      <c r="G130" s="1209"/>
    </row>
    <row r="131" spans="2:8" ht="15" outlineLevel="1">
      <c r="B131" s="380"/>
      <c r="C131" s="380"/>
      <c r="D131" s="380"/>
      <c r="E131" s="380"/>
      <c r="F131" s="380"/>
      <c r="G131" s="380"/>
      <c r="H131" s="380"/>
    </row>
    <row r="132" spans="1:10" ht="18" customHeight="1" outlineLevel="1">
      <c r="A132" s="1206" t="s">
        <v>285</v>
      </c>
      <c r="B132" s="1206"/>
      <c r="C132" s="1206"/>
      <c r="D132" s="1207" t="s">
        <v>286</v>
      </c>
      <c r="E132" s="1207" t="s">
        <v>888</v>
      </c>
      <c r="F132" s="1207" t="s">
        <v>287</v>
      </c>
      <c r="G132" s="1207" t="s">
        <v>288</v>
      </c>
      <c r="H132" s="1207" t="s">
        <v>289</v>
      </c>
      <c r="I132" s="1207" t="s">
        <v>290</v>
      </c>
      <c r="J132" s="1204" t="s">
        <v>291</v>
      </c>
    </row>
    <row r="133" spans="1:10" ht="46.5" customHeight="1" outlineLevel="1">
      <c r="A133" s="1206"/>
      <c r="B133" s="1206"/>
      <c r="C133" s="1206"/>
      <c r="D133" s="1207"/>
      <c r="E133" s="1207"/>
      <c r="F133" s="1207"/>
      <c r="G133" s="1207"/>
      <c r="H133" s="1207"/>
      <c r="I133" s="1207"/>
      <c r="J133" s="1204"/>
    </row>
    <row r="134" spans="1:10" ht="16.5" customHeight="1" outlineLevel="1">
      <c r="A134" s="381" t="s">
        <v>292</v>
      </c>
      <c r="B134" s="1205" t="s">
        <v>105</v>
      </c>
      <c r="C134" s="1205"/>
      <c r="D134" s="382">
        <v>1268363</v>
      </c>
      <c r="E134" s="383">
        <v>365808.26</v>
      </c>
      <c r="F134" s="384">
        <f>D134+E134</f>
        <v>1634171.26</v>
      </c>
      <c r="G134" s="385">
        <v>0.4282</v>
      </c>
      <c r="H134" s="385">
        <v>0.4282</v>
      </c>
      <c r="I134" s="971"/>
      <c r="J134" s="386">
        <v>722752.34</v>
      </c>
    </row>
    <row r="135" spans="1:8" ht="12.75" outlineLevel="1">
      <c r="A135" s="387"/>
      <c r="B135" s="388"/>
      <c r="C135" s="388" t="s">
        <v>274</v>
      </c>
      <c r="D135" s="389">
        <f>SUM(D134:D134)</f>
        <v>1268363</v>
      </c>
      <c r="E135" s="390">
        <f>SUM(E134:E134)</f>
        <v>365808.26</v>
      </c>
      <c r="F135" s="391">
        <f>SUM(F134:F134)</f>
        <v>1634171.26</v>
      </c>
      <c r="G135" s="387"/>
      <c r="H135" s="387"/>
    </row>
    <row r="136" spans="6:8" ht="12.75" outlineLevel="1">
      <c r="F136" s="392"/>
      <c r="G136" s="392"/>
      <c r="H136" s="387"/>
    </row>
    <row r="137" spans="1:8" ht="12.75" outlineLevel="1">
      <c r="A137" s="392"/>
      <c r="B137" s="392"/>
      <c r="C137" s="393"/>
      <c r="D137" s="392"/>
      <c r="F137" s="392"/>
      <c r="G137" s="392"/>
      <c r="H137" s="387"/>
    </row>
    <row r="138" spans="1:8" ht="12.75">
      <c r="A138" s="392"/>
      <c r="B138" s="392"/>
      <c r="C138" s="393"/>
      <c r="D138" s="392"/>
      <c r="F138" s="392"/>
      <c r="G138" s="392"/>
      <c r="H138" s="387"/>
    </row>
    <row r="139" spans="1:8" ht="15.75" customHeight="1">
      <c r="A139" s="1209"/>
      <c r="B139" s="1209"/>
      <c r="C139" s="1209"/>
      <c r="D139" s="1209"/>
      <c r="E139" s="1209"/>
      <c r="F139" s="1209"/>
      <c r="G139" s="1209"/>
      <c r="H139" s="333"/>
    </row>
    <row r="140" spans="1:10" ht="18" customHeight="1" hidden="1" outlineLevel="1" thickBot="1">
      <c r="A140" s="1206" t="s">
        <v>285</v>
      </c>
      <c r="B140" s="1206"/>
      <c r="C140" s="1206"/>
      <c r="D140" s="1207" t="s">
        <v>286</v>
      </c>
      <c r="E140" s="1207" t="s">
        <v>888</v>
      </c>
      <c r="F140" s="1207" t="s">
        <v>287</v>
      </c>
      <c r="G140" s="1207" t="s">
        <v>288</v>
      </c>
      <c r="H140" s="1207" t="s">
        <v>289</v>
      </c>
      <c r="I140" s="1207" t="s">
        <v>290</v>
      </c>
      <c r="J140" s="1204" t="s">
        <v>291</v>
      </c>
    </row>
    <row r="141" spans="1:10" ht="46.5" customHeight="1" hidden="1" outlineLevel="1">
      <c r="A141" s="1206"/>
      <c r="B141" s="1206"/>
      <c r="C141" s="1206"/>
      <c r="D141" s="1207"/>
      <c r="E141" s="1207"/>
      <c r="F141" s="1207"/>
      <c r="G141" s="1207"/>
      <c r="H141" s="1207"/>
      <c r="I141" s="1207"/>
      <c r="J141" s="1204"/>
    </row>
    <row r="142" spans="1:10" ht="16.5" customHeight="1" hidden="1" outlineLevel="1">
      <c r="A142" s="381" t="s">
        <v>292</v>
      </c>
      <c r="B142" s="1205" t="s">
        <v>293</v>
      </c>
      <c r="C142" s="1205"/>
      <c r="D142" s="382"/>
      <c r="E142" s="383"/>
      <c r="F142" s="384">
        <f aca="true" t="shared" si="8" ref="F142:F148">D142-E142</f>
        <v>0</v>
      </c>
      <c r="G142" s="385"/>
      <c r="H142" s="385"/>
      <c r="I142" s="385"/>
      <c r="J142" s="386"/>
    </row>
    <row r="143" spans="1:10" ht="16.5" customHeight="1" hidden="1" outlineLevel="1">
      <c r="A143" s="394" t="s">
        <v>294</v>
      </c>
      <c r="B143" s="1210" t="s">
        <v>293</v>
      </c>
      <c r="C143" s="1210"/>
      <c r="D143" s="382"/>
      <c r="E143" s="383"/>
      <c r="F143" s="384">
        <f t="shared" si="8"/>
        <v>0</v>
      </c>
      <c r="G143" s="385"/>
      <c r="H143" s="385"/>
      <c r="I143" s="385"/>
      <c r="J143" s="386"/>
    </row>
    <row r="144" spans="1:10" ht="16.5" customHeight="1" hidden="1" outlineLevel="1">
      <c r="A144" s="394" t="s">
        <v>295</v>
      </c>
      <c r="B144" s="1210" t="s">
        <v>293</v>
      </c>
      <c r="C144" s="1210"/>
      <c r="D144" s="382"/>
      <c r="E144" s="383"/>
      <c r="F144" s="384">
        <f t="shared" si="8"/>
        <v>0</v>
      </c>
      <c r="G144" s="385"/>
      <c r="H144" s="385"/>
      <c r="I144" s="385"/>
      <c r="J144" s="386"/>
    </row>
    <row r="145" spans="1:10" ht="16.5" customHeight="1" hidden="1" outlineLevel="1">
      <c r="A145" s="394" t="s">
        <v>296</v>
      </c>
      <c r="B145" s="1210" t="s">
        <v>293</v>
      </c>
      <c r="C145" s="1210"/>
      <c r="D145" s="382"/>
      <c r="E145" s="383"/>
      <c r="F145" s="384">
        <f t="shared" si="8"/>
        <v>0</v>
      </c>
      <c r="G145" s="385"/>
      <c r="H145" s="385"/>
      <c r="I145" s="385"/>
      <c r="J145" s="386"/>
    </row>
    <row r="146" spans="1:10" ht="16.5" customHeight="1" hidden="1" outlineLevel="1">
      <c r="A146" s="394" t="s">
        <v>297</v>
      </c>
      <c r="B146" s="1210" t="s">
        <v>293</v>
      </c>
      <c r="C146" s="1210"/>
      <c r="D146" s="395"/>
      <c r="E146" s="383"/>
      <c r="F146" s="384">
        <f t="shared" si="8"/>
        <v>0</v>
      </c>
      <c r="G146" s="385"/>
      <c r="H146" s="385"/>
      <c r="I146" s="385"/>
      <c r="J146" s="386"/>
    </row>
    <row r="147" spans="1:10" ht="16.5" customHeight="1" hidden="1" outlineLevel="1">
      <c r="A147" s="394" t="s">
        <v>298</v>
      </c>
      <c r="B147" s="1210" t="s">
        <v>293</v>
      </c>
      <c r="C147" s="1210"/>
      <c r="D147" s="382"/>
      <c r="E147" s="383"/>
      <c r="F147" s="384">
        <f t="shared" si="8"/>
        <v>0</v>
      </c>
      <c r="G147" s="385"/>
      <c r="H147" s="385"/>
      <c r="I147" s="385"/>
      <c r="J147" s="386"/>
    </row>
    <row r="148" spans="1:10" ht="16.5" customHeight="1" hidden="1" outlineLevel="1">
      <c r="A148" s="396" t="s">
        <v>299</v>
      </c>
      <c r="B148" s="1211" t="s">
        <v>293</v>
      </c>
      <c r="C148" s="1211"/>
      <c r="D148" s="397"/>
      <c r="E148" s="398"/>
      <c r="F148" s="398">
        <f t="shared" si="8"/>
        <v>0</v>
      </c>
      <c r="G148" s="399"/>
      <c r="H148" s="400"/>
      <c r="I148" s="400"/>
      <c r="J148" s="401"/>
    </row>
    <row r="149" spans="1:8" ht="12.75" hidden="1" outlineLevel="1">
      <c r="A149" s="387"/>
      <c r="B149" s="388"/>
      <c r="C149" s="388" t="s">
        <v>274</v>
      </c>
      <c r="D149" s="389">
        <f>SUM(D142:D148)</f>
        <v>0</v>
      </c>
      <c r="E149" s="390">
        <f>SUM(E142:E148)</f>
        <v>0</v>
      </c>
      <c r="F149" s="391">
        <f>SUM(F142:F148)</f>
        <v>0</v>
      </c>
      <c r="G149" s="387"/>
      <c r="H149" s="387"/>
    </row>
    <row r="150" spans="1:8" ht="12.75" hidden="1" outlineLevel="1">
      <c r="A150" s="387"/>
      <c r="B150" s="388"/>
      <c r="C150" s="388"/>
      <c r="D150" s="393"/>
      <c r="E150" s="393"/>
      <c r="F150" s="393"/>
      <c r="G150" s="387"/>
      <c r="H150" s="387"/>
    </row>
    <row r="151" spans="2:8" ht="12.75" collapsed="1">
      <c r="B151" s="402"/>
      <c r="C151" s="402"/>
      <c r="D151" s="402"/>
      <c r="E151" s="402"/>
      <c r="F151" s="402"/>
      <c r="G151" s="402"/>
      <c r="H151" s="402"/>
    </row>
    <row r="152" spans="1:8" ht="15" hidden="1" outlineLevel="1">
      <c r="A152" s="1209" t="e">
        <f>CONCATENATE("Nota nr ",#REF!,":"," ",#REF!)</f>
        <v>#REF!</v>
      </c>
      <c r="B152" s="1209"/>
      <c r="C152" s="1209"/>
      <c r="D152" s="1209"/>
      <c r="E152" s="1209"/>
      <c r="F152" s="1209"/>
      <c r="G152" s="1209"/>
      <c r="H152" s="333" t="s">
        <v>266</v>
      </c>
    </row>
    <row r="153" spans="1:7" ht="15" hidden="1" outlineLevel="1">
      <c r="A153" s="380"/>
      <c r="B153" s="380"/>
      <c r="C153" s="380"/>
      <c r="D153" s="380"/>
      <c r="E153" s="380"/>
      <c r="F153" s="380"/>
      <c r="G153" s="380"/>
    </row>
    <row r="154" spans="1:10" ht="18" customHeight="1" hidden="1" outlineLevel="1">
      <c r="A154" s="1206" t="s">
        <v>285</v>
      </c>
      <c r="B154" s="1206"/>
      <c r="C154" s="1206"/>
      <c r="D154" s="1207" t="s">
        <v>286</v>
      </c>
      <c r="E154" s="1207" t="s">
        <v>888</v>
      </c>
      <c r="F154" s="1207" t="s">
        <v>287</v>
      </c>
      <c r="G154" s="1207" t="s">
        <v>288</v>
      </c>
      <c r="H154" s="1207" t="s">
        <v>289</v>
      </c>
      <c r="I154" s="1207" t="s">
        <v>290</v>
      </c>
      <c r="J154" s="1204" t="s">
        <v>291</v>
      </c>
    </row>
    <row r="155" spans="1:10" ht="46.5" customHeight="1" hidden="1" outlineLevel="1">
      <c r="A155" s="1206"/>
      <c r="B155" s="1206"/>
      <c r="C155" s="1206"/>
      <c r="D155" s="1207"/>
      <c r="E155" s="1207"/>
      <c r="F155" s="1207"/>
      <c r="G155" s="1207"/>
      <c r="H155" s="1207"/>
      <c r="I155" s="1207"/>
      <c r="J155" s="1204"/>
    </row>
    <row r="156" spans="1:10" ht="16.5" customHeight="1" hidden="1" outlineLevel="1">
      <c r="A156" s="381" t="s">
        <v>292</v>
      </c>
      <c r="B156" s="1205" t="s">
        <v>293</v>
      </c>
      <c r="C156" s="1205"/>
      <c r="D156" s="382"/>
      <c r="E156" s="383"/>
      <c r="F156" s="384">
        <f aca="true" t="shared" si="9" ref="F156:F162">D156-E156</f>
        <v>0</v>
      </c>
      <c r="G156" s="385"/>
      <c r="H156" s="385"/>
      <c r="I156" s="385"/>
      <c r="J156" s="386"/>
    </row>
    <row r="157" spans="1:10" ht="16.5" customHeight="1" hidden="1" outlineLevel="1">
      <c r="A157" s="394" t="s">
        <v>294</v>
      </c>
      <c r="B157" s="1210" t="s">
        <v>293</v>
      </c>
      <c r="C157" s="1210"/>
      <c r="D157" s="382"/>
      <c r="E157" s="383"/>
      <c r="F157" s="384">
        <f t="shared" si="9"/>
        <v>0</v>
      </c>
      <c r="G157" s="385"/>
      <c r="H157" s="385"/>
      <c r="I157" s="385"/>
      <c r="J157" s="386"/>
    </row>
    <row r="158" spans="1:10" ht="16.5" customHeight="1" hidden="1" outlineLevel="1">
      <c r="A158" s="394" t="s">
        <v>295</v>
      </c>
      <c r="B158" s="1210" t="s">
        <v>293</v>
      </c>
      <c r="C158" s="1210"/>
      <c r="D158" s="382"/>
      <c r="E158" s="383"/>
      <c r="F158" s="384">
        <f t="shared" si="9"/>
        <v>0</v>
      </c>
      <c r="G158" s="385"/>
      <c r="H158" s="385"/>
      <c r="I158" s="385"/>
      <c r="J158" s="386"/>
    </row>
    <row r="159" spans="1:10" ht="16.5" customHeight="1" hidden="1" outlineLevel="1">
      <c r="A159" s="394" t="s">
        <v>296</v>
      </c>
      <c r="B159" s="1210" t="s">
        <v>293</v>
      </c>
      <c r="C159" s="1210"/>
      <c r="D159" s="382"/>
      <c r="E159" s="383"/>
      <c r="F159" s="384">
        <f t="shared" si="9"/>
        <v>0</v>
      </c>
      <c r="G159" s="385"/>
      <c r="H159" s="385"/>
      <c r="I159" s="385"/>
      <c r="J159" s="386"/>
    </row>
    <row r="160" spans="1:10" ht="16.5" customHeight="1" hidden="1" outlineLevel="1">
      <c r="A160" s="394" t="s">
        <v>297</v>
      </c>
      <c r="B160" s="1210" t="s">
        <v>293</v>
      </c>
      <c r="C160" s="1210"/>
      <c r="D160" s="395"/>
      <c r="E160" s="383"/>
      <c r="F160" s="384">
        <f t="shared" si="9"/>
        <v>0</v>
      </c>
      <c r="G160" s="385"/>
      <c r="H160" s="385"/>
      <c r="I160" s="385"/>
      <c r="J160" s="386"/>
    </row>
    <row r="161" spans="1:10" ht="16.5" customHeight="1" hidden="1" outlineLevel="1">
      <c r="A161" s="394" t="s">
        <v>298</v>
      </c>
      <c r="B161" s="1210" t="s">
        <v>293</v>
      </c>
      <c r="C161" s="1210"/>
      <c r="D161" s="382"/>
      <c r="E161" s="383"/>
      <c r="F161" s="384">
        <f t="shared" si="9"/>
        <v>0</v>
      </c>
      <c r="G161" s="385"/>
      <c r="H161" s="385"/>
      <c r="I161" s="385"/>
      <c r="J161" s="386"/>
    </row>
    <row r="162" spans="1:10" ht="16.5" customHeight="1" hidden="1" outlineLevel="1">
      <c r="A162" s="396" t="s">
        <v>299</v>
      </c>
      <c r="B162" s="1211" t="s">
        <v>293</v>
      </c>
      <c r="C162" s="1211"/>
      <c r="D162" s="397"/>
      <c r="E162" s="398"/>
      <c r="F162" s="398">
        <f t="shared" si="9"/>
        <v>0</v>
      </c>
      <c r="G162" s="399"/>
      <c r="H162" s="400"/>
      <c r="I162" s="400"/>
      <c r="J162" s="401"/>
    </row>
    <row r="163" spans="1:8" ht="12.75" hidden="1" outlineLevel="1">
      <c r="A163" s="387"/>
      <c r="B163" s="388"/>
      <c r="C163" s="388" t="s">
        <v>274</v>
      </c>
      <c r="D163" s="389">
        <f>SUM(D156:D162)</f>
        <v>0</v>
      </c>
      <c r="E163" s="390">
        <f>SUM(E156:E162)</f>
        <v>0</v>
      </c>
      <c r="F163" s="391">
        <f>SUM(F156:F162)</f>
        <v>0</v>
      </c>
      <c r="G163" s="387"/>
      <c r="H163" s="387"/>
    </row>
    <row r="164" spans="2:7" ht="15" hidden="1" outlineLevel="1">
      <c r="B164" s="282"/>
      <c r="D164" s="282"/>
      <c r="E164" s="282"/>
      <c r="F164" s="282"/>
      <c r="G164" s="282"/>
    </row>
    <row r="165" spans="1:9" ht="15" customHeight="1" collapsed="1">
      <c r="A165" s="403"/>
      <c r="B165" s="404"/>
      <c r="C165" s="404"/>
      <c r="D165" s="282"/>
      <c r="E165" s="405"/>
      <c r="F165" s="405"/>
      <c r="G165" s="406"/>
      <c r="H165" s="406"/>
      <c r="I165" s="407"/>
    </row>
    <row r="166" spans="1:9" ht="15" outlineLevel="1">
      <c r="A166" s="1178" t="e">
        <f>CONCATENATE("Nota nr ",#REF!,": ",#REF!)</f>
        <v>#REF!</v>
      </c>
      <c r="B166" s="1178"/>
      <c r="C166" s="1178"/>
      <c r="D166" s="1178"/>
      <c r="E166" s="1178"/>
      <c r="F166" s="282"/>
      <c r="G166" s="282"/>
      <c r="H166" s="333"/>
      <c r="I166" s="348"/>
    </row>
    <row r="167" spans="2:7" ht="15.75" customHeight="1" outlineLevel="1">
      <c r="B167" s="282"/>
      <c r="C167" s="282"/>
      <c r="D167" s="282"/>
      <c r="E167" s="282"/>
      <c r="F167" s="282"/>
      <c r="G167" s="282"/>
    </row>
    <row r="168" spans="1:9" ht="45" customHeight="1" outlineLevel="1">
      <c r="A168" s="349" t="s">
        <v>592</v>
      </c>
      <c r="B168" s="1212" t="s">
        <v>300</v>
      </c>
      <c r="C168" s="1212"/>
      <c r="D168" s="1212"/>
      <c r="E168" s="1213" t="e">
        <f>CONCATENATE("B.Z. ",#REF!)</f>
        <v>#REF!</v>
      </c>
      <c r="F168" s="1213"/>
      <c r="G168" s="1216" t="e">
        <f>CONCATENATE("B.Z. ",#REF!)</f>
        <v>#REF!</v>
      </c>
      <c r="H168" s="1216"/>
      <c r="I168" s="408"/>
    </row>
    <row r="169" spans="1:9" ht="12.75" outlineLevel="1">
      <c r="A169" s="350" t="s">
        <v>269</v>
      </c>
      <c r="B169" s="1217" t="s">
        <v>100</v>
      </c>
      <c r="C169" s="1217"/>
      <c r="D169" s="1217"/>
      <c r="E169" s="1218">
        <v>0</v>
      </c>
      <c r="F169" s="1218"/>
      <c r="G169" s="1219">
        <v>213718</v>
      </c>
      <c r="H169" s="1219"/>
      <c r="I169" s="408"/>
    </row>
    <row r="170" spans="1:9" ht="15" outlineLevel="1">
      <c r="A170" s="351" t="s">
        <v>270</v>
      </c>
      <c r="B170" s="1214"/>
      <c r="C170" s="1214"/>
      <c r="D170" s="1214"/>
      <c r="E170" s="1202"/>
      <c r="F170" s="1202"/>
      <c r="G170" s="1215"/>
      <c r="H170" s="1215"/>
      <c r="I170" s="408"/>
    </row>
    <row r="171" spans="1:14" ht="15" outlineLevel="1">
      <c r="A171" s="351" t="s">
        <v>271</v>
      </c>
      <c r="B171" s="1214"/>
      <c r="C171" s="1214"/>
      <c r="D171" s="1214"/>
      <c r="E171" s="1202"/>
      <c r="F171" s="1202"/>
      <c r="G171" s="1215"/>
      <c r="H171" s="1215"/>
      <c r="I171" s="408"/>
      <c r="L171" s="339" t="s">
        <v>887</v>
      </c>
      <c r="M171" s="340"/>
      <c r="N171" s="341"/>
    </row>
    <row r="172" spans="1:14" ht="15" outlineLevel="1">
      <c r="A172" s="351" t="s">
        <v>272</v>
      </c>
      <c r="B172" s="1214"/>
      <c r="C172" s="1214"/>
      <c r="D172" s="1214"/>
      <c r="E172" s="1202"/>
      <c r="F172" s="1202"/>
      <c r="G172" s="1215"/>
      <c r="H172" s="1215"/>
      <c r="I172" s="408"/>
      <c r="L172" s="328"/>
      <c r="M172" s="409" t="e">
        <f>E168</f>
        <v>#REF!</v>
      </c>
      <c r="N172" s="410" t="e">
        <f>G168</f>
        <v>#REF!</v>
      </c>
    </row>
    <row r="173" spans="1:14" ht="15" outlineLevel="1">
      <c r="A173" s="351" t="s">
        <v>273</v>
      </c>
      <c r="B173" s="1214"/>
      <c r="C173" s="1214"/>
      <c r="D173" s="1214"/>
      <c r="E173" s="1202"/>
      <c r="F173" s="1202"/>
      <c r="G173" s="1215"/>
      <c r="H173" s="1215"/>
      <c r="I173" s="408"/>
      <c r="L173" s="328" t="s">
        <v>268</v>
      </c>
      <c r="M173" s="376" t="e">
        <f>#REF!</f>
        <v>#REF!</v>
      </c>
      <c r="N173" s="411" t="e">
        <f>#REF!</f>
        <v>#REF!</v>
      </c>
    </row>
    <row r="174" spans="1:14" ht="12.75" customHeight="1" outlineLevel="1">
      <c r="A174" s="352"/>
      <c r="B174" s="1221" t="s">
        <v>274</v>
      </c>
      <c r="C174" s="1221"/>
      <c r="D174" s="1221"/>
      <c r="E174" s="1222">
        <f>SUM(E169:F173)</f>
        <v>0</v>
      </c>
      <c r="F174" s="1222"/>
      <c r="G174" s="1223">
        <f>SUM(G169:H173)</f>
        <v>213718</v>
      </c>
      <c r="H174" s="1223"/>
      <c r="I174" s="408"/>
      <c r="L174" s="346" t="s">
        <v>891</v>
      </c>
      <c r="M174" s="378" t="e">
        <f>E174-M173</f>
        <v>#REF!</v>
      </c>
      <c r="N174" s="412" t="e">
        <f>F174-N173</f>
        <v>#REF!</v>
      </c>
    </row>
    <row r="175" spans="2:9" ht="12.75" outlineLevel="1">
      <c r="B175" s="1220"/>
      <c r="C175" s="1220"/>
      <c r="D175" s="413"/>
      <c r="E175" s="413"/>
      <c r="F175" s="408"/>
      <c r="G175" s="408"/>
      <c r="H175" s="408"/>
      <c r="I175" s="408"/>
    </row>
    <row r="176" spans="2:9" ht="12.75">
      <c r="B176" s="413"/>
      <c r="C176" s="413"/>
      <c r="D176" s="413"/>
      <c r="E176" s="413"/>
      <c r="F176" s="408"/>
      <c r="G176" s="408"/>
      <c r="H176" s="408"/>
      <c r="I176" s="408"/>
    </row>
  </sheetData>
  <sheetProtection selectLockedCells="1" selectUnlockedCells="1"/>
  <mergeCells count="192">
    <mergeCell ref="B175:C175"/>
    <mergeCell ref="B173:D173"/>
    <mergeCell ref="E173:F173"/>
    <mergeCell ref="G173:H173"/>
    <mergeCell ref="B174:D174"/>
    <mergeCell ref="E174:F174"/>
    <mergeCell ref="G174:H174"/>
    <mergeCell ref="G168:H168"/>
    <mergeCell ref="B169:D169"/>
    <mergeCell ref="E169:F169"/>
    <mergeCell ref="G169:H169"/>
    <mergeCell ref="B172:D172"/>
    <mergeCell ref="E172:F172"/>
    <mergeCell ref="G172:H172"/>
    <mergeCell ref="B171:D171"/>
    <mergeCell ref="E171:F171"/>
    <mergeCell ref="G171:H171"/>
    <mergeCell ref="B170:D170"/>
    <mergeCell ref="E170:F170"/>
    <mergeCell ref="G170:H170"/>
    <mergeCell ref="A166:E166"/>
    <mergeCell ref="B168:D168"/>
    <mergeCell ref="E168:F168"/>
    <mergeCell ref="D154:D155"/>
    <mergeCell ref="E154:E155"/>
    <mergeCell ref="B159:C159"/>
    <mergeCell ref="B160:C160"/>
    <mergeCell ref="B161:C161"/>
    <mergeCell ref="B162:C162"/>
    <mergeCell ref="H154:H155"/>
    <mergeCell ref="I154:I155"/>
    <mergeCell ref="J154:J155"/>
    <mergeCell ref="B156:C156"/>
    <mergeCell ref="F154:F155"/>
    <mergeCell ref="G154:G155"/>
    <mergeCell ref="J140:J141"/>
    <mergeCell ref="B142:C142"/>
    <mergeCell ref="B157:C157"/>
    <mergeCell ref="B158:C158"/>
    <mergeCell ref="B145:C145"/>
    <mergeCell ref="B146:C146"/>
    <mergeCell ref="B147:C147"/>
    <mergeCell ref="B148:C148"/>
    <mergeCell ref="A152:G152"/>
    <mergeCell ref="A154:C155"/>
    <mergeCell ref="I132:I133"/>
    <mergeCell ref="E132:E133"/>
    <mergeCell ref="F132:F133"/>
    <mergeCell ref="G132:G133"/>
    <mergeCell ref="H140:H141"/>
    <mergeCell ref="I140:I141"/>
    <mergeCell ref="A139:G139"/>
    <mergeCell ref="D140:D141"/>
    <mergeCell ref="E140:E141"/>
    <mergeCell ref="F140:F141"/>
    <mergeCell ref="B143:C143"/>
    <mergeCell ref="B144:C144"/>
    <mergeCell ref="H132:H133"/>
    <mergeCell ref="J132:J133"/>
    <mergeCell ref="B134:C134"/>
    <mergeCell ref="A132:C133"/>
    <mergeCell ref="D132:D133"/>
    <mergeCell ref="G140:G141"/>
    <mergeCell ref="A123:C123"/>
    <mergeCell ref="A125:G125"/>
    <mergeCell ref="A126:G128"/>
    <mergeCell ref="A130:G130"/>
    <mergeCell ref="A140:C141"/>
    <mergeCell ref="N119:N121"/>
    <mergeCell ref="O119:O121"/>
    <mergeCell ref="P119:P121"/>
    <mergeCell ref="A120:C120"/>
    <mergeCell ref="A121:H121"/>
    <mergeCell ref="M119:M121"/>
    <mergeCell ref="A109:H109"/>
    <mergeCell ref="A110:C110"/>
    <mergeCell ref="A122:C122"/>
    <mergeCell ref="A115:H115"/>
    <mergeCell ref="A116:C116"/>
    <mergeCell ref="A117:C117"/>
    <mergeCell ref="A118:C118"/>
    <mergeCell ref="A119:C119"/>
    <mergeCell ref="O99:P99"/>
    <mergeCell ref="A100:G100"/>
    <mergeCell ref="M100:N100"/>
    <mergeCell ref="O100:P100"/>
    <mergeCell ref="A102:C102"/>
    <mergeCell ref="M99:N99"/>
    <mergeCell ref="A113:C113"/>
    <mergeCell ref="A114:C114"/>
    <mergeCell ref="A103:H103"/>
    <mergeCell ref="A104:C104"/>
    <mergeCell ref="A105:C105"/>
    <mergeCell ref="A106:C106"/>
    <mergeCell ref="A111:C111"/>
    <mergeCell ref="A112:C112"/>
    <mergeCell ref="A107:C107"/>
    <mergeCell ref="A108:C108"/>
    <mergeCell ref="A96:H96"/>
    <mergeCell ref="A97:E97"/>
    <mergeCell ref="M97:N97"/>
    <mergeCell ref="M91:N96"/>
    <mergeCell ref="O97:P97"/>
    <mergeCell ref="A98:E98"/>
    <mergeCell ref="M98:N98"/>
    <mergeCell ref="O98:P98"/>
    <mergeCell ref="A82:B82"/>
    <mergeCell ref="A88:E88"/>
    <mergeCell ref="A89:E89"/>
    <mergeCell ref="A90:H90"/>
    <mergeCell ref="A91:E91"/>
    <mergeCell ref="O91:P96"/>
    <mergeCell ref="A92:E92"/>
    <mergeCell ref="A93:E93"/>
    <mergeCell ref="A94:E94"/>
    <mergeCell ref="A95:E95"/>
    <mergeCell ref="A56:B56"/>
    <mergeCell ref="A57:B57"/>
    <mergeCell ref="A75:H75"/>
    <mergeCell ref="A84:G84"/>
    <mergeCell ref="A86:E86"/>
    <mergeCell ref="A87:H87"/>
    <mergeCell ref="A77:H77"/>
    <mergeCell ref="A79:B79"/>
    <mergeCell ref="A80:H80"/>
    <mergeCell ref="A81:B81"/>
    <mergeCell ref="A61:B61"/>
    <mergeCell ref="A62:B62"/>
    <mergeCell ref="A64:G64"/>
    <mergeCell ref="P55:P60"/>
    <mergeCell ref="Q55:Q60"/>
    <mergeCell ref="R55:R60"/>
    <mergeCell ref="A55:B55"/>
    <mergeCell ref="M55:M60"/>
    <mergeCell ref="N55:N60"/>
    <mergeCell ref="O55:O60"/>
    <mergeCell ref="A50:B50"/>
    <mergeCell ref="A51:B51"/>
    <mergeCell ref="A52:B52"/>
    <mergeCell ref="M54:S54"/>
    <mergeCell ref="A65:G70"/>
    <mergeCell ref="A73:G73"/>
    <mergeCell ref="A58:B58"/>
    <mergeCell ref="A59:B59"/>
    <mergeCell ref="A60:J60"/>
    <mergeCell ref="S55:S60"/>
    <mergeCell ref="A53:B53"/>
    <mergeCell ref="A54:J54"/>
    <mergeCell ref="A39:D39"/>
    <mergeCell ref="A41:B41"/>
    <mergeCell ref="A42:J42"/>
    <mergeCell ref="A43:B43"/>
    <mergeCell ref="A46:B46"/>
    <mergeCell ref="A47:B47"/>
    <mergeCell ref="A48:J48"/>
    <mergeCell ref="A49:B49"/>
    <mergeCell ref="A29:C29"/>
    <mergeCell ref="A30:C30"/>
    <mergeCell ref="A23:C23"/>
    <mergeCell ref="M23:M28"/>
    <mergeCell ref="A44:B44"/>
    <mergeCell ref="A45:B45"/>
    <mergeCell ref="A32:G32"/>
    <mergeCell ref="A33:J37"/>
    <mergeCell ref="A18:C18"/>
    <mergeCell ref="A19:C19"/>
    <mergeCell ref="A22:H22"/>
    <mergeCell ref="M22:P22"/>
    <mergeCell ref="A20:C20"/>
    <mergeCell ref="A21:C21"/>
    <mergeCell ref="P23:P28"/>
    <mergeCell ref="A24:C24"/>
    <mergeCell ref="A25:C25"/>
    <mergeCell ref="A26:C26"/>
    <mergeCell ref="A27:C27"/>
    <mergeCell ref="A28:H28"/>
    <mergeCell ref="N23:N28"/>
    <mergeCell ref="O23:O28"/>
    <mergeCell ref="A14:C14"/>
    <mergeCell ref="A15:C15"/>
    <mergeCell ref="A16:H16"/>
    <mergeCell ref="A17:C17"/>
    <mergeCell ref="A10:H10"/>
    <mergeCell ref="A11:C11"/>
    <mergeCell ref="A12:C12"/>
    <mergeCell ref="A13:C13"/>
    <mergeCell ref="A7:G7"/>
    <mergeCell ref="A9:C9"/>
    <mergeCell ref="A1:B1"/>
    <mergeCell ref="C1:D1"/>
    <mergeCell ref="A4:B4"/>
    <mergeCell ref="A5:G5"/>
  </mergeCells>
  <dataValidations count="2">
    <dataValidation type="decimal" allowBlank="1" showErrorMessage="1" error="Niepoprawna liczba. Proszę poprawić" sqref="F88:G89 F91:G94 D134:E134 J134 D142:E145 J142:J148 E146:E148 D147:E148 D156:E159 J156:J162 E160:E162 D161:E162">
      <formula1>-99999999999</formula1>
      <formula2>99999999999</formula2>
    </dataValidation>
    <dataValidation type="decimal" allowBlank="1" showErrorMessage="1" error="Niepoprawna liczba. Proszę poprawić" sqref="H134:I134 H142:I148 H156:I162">
      <formula1>0</formula1>
      <formula2>1</formula2>
    </dataValidation>
  </dataValidations>
  <printOptions horizontalCentered="1"/>
  <pageMargins left="0.7875" right="0.7875" top="0.7875" bottom="0.7875" header="0.5118055555555555" footer="0.31527777777777777"/>
  <pageSetup fitToHeight="0" fitToWidth="1" horizontalDpi="300" verticalDpi="300" orientation="portrait" paperSize="9" scale="50" r:id="rId2"/>
  <headerFooter alignWithMargins="0">
    <oddFooter>&amp;L________________________________________&amp;C___________________________________________________________
&amp;P&amp;R________________________________________</oddFooter>
  </headerFooter>
  <rowBreaks count="13" manualBreakCount="13">
    <brk id="76" max="255" man="1"/>
    <brk id="241" max="255" man="1"/>
    <brk id="316" max="255" man="1"/>
    <brk id="383" max="255" man="1"/>
    <brk id="458" max="255" man="1"/>
    <brk id="618" max="255" man="1"/>
    <brk id="645" max="255" man="1"/>
    <brk id="702" max="255" man="1"/>
    <brk id="808" max="255" man="1"/>
    <brk id="852" max="255" man="1"/>
    <brk id="1055" max="255" man="1"/>
    <brk id="1245" max="255" man="1"/>
    <brk id="1339" max="255" man="1"/>
  </rowBreaks>
  <legacyDrawing r:id="rId1"/>
</worksheet>
</file>

<file path=xl/worksheets/sheet9.xml><?xml version="1.0" encoding="utf-8"?>
<worksheet xmlns="http://schemas.openxmlformats.org/spreadsheetml/2006/main" xmlns:r="http://schemas.openxmlformats.org/officeDocument/2006/relationships">
  <sheetPr codeName="noty akt obrot">
    <tabColor indexed="43"/>
  </sheetPr>
  <dimension ref="A1:N64"/>
  <sheetViews>
    <sheetView showGridLines="0" view="pageBreakPreview" zoomScale="90" zoomScaleNormal="82" zoomScaleSheetLayoutView="90" zoomScalePageLayoutView="0" workbookViewId="0" topLeftCell="A23">
      <selection activeCell="A55" sqref="A55:E55"/>
    </sheetView>
  </sheetViews>
  <sheetFormatPr defaultColWidth="8.88671875" defaultRowHeight="15" outlineLevelRow="1"/>
  <cols>
    <col min="1" max="7" width="13.5546875" style="0" customWidth="1"/>
    <col min="8" max="8" width="2.4453125" style="0" customWidth="1"/>
    <col min="9" max="9" width="14.10546875" style="0" customWidth="1"/>
    <col min="10" max="14" width="13.4453125" style="0" customWidth="1"/>
  </cols>
  <sheetData>
    <row r="1" spans="1:8" ht="15">
      <c r="A1" s="201" t="e">
        <f>#REF!</f>
        <v>#REF!</v>
      </c>
      <c r="B1" s="414"/>
      <c r="C1" s="414"/>
      <c r="D1" s="414"/>
      <c r="E1" s="414"/>
      <c r="F1" s="414"/>
      <c r="G1" s="414"/>
      <c r="H1" s="414"/>
    </row>
    <row r="2" spans="1:8" ht="15">
      <c r="A2" s="277" t="e">
        <f>#REF!</f>
        <v>#REF!</v>
      </c>
      <c r="B2" s="415"/>
      <c r="C2" s="415"/>
      <c r="D2" s="415"/>
      <c r="E2" s="415"/>
      <c r="F2" s="415"/>
      <c r="G2" s="415"/>
      <c r="H2" s="414"/>
    </row>
    <row r="4" spans="1:9" s="276" customFormat="1" ht="15.75" customHeight="1" outlineLevel="1">
      <c r="A4" s="1178" t="e">
        <f>CONCATENATE("Nota nr ",#REF!,": ",#REF!)</f>
        <v>#REF!</v>
      </c>
      <c r="B4" s="1178"/>
      <c r="C4" s="1178"/>
      <c r="D4" s="1178"/>
      <c r="E4" s="1178"/>
      <c r="F4" s="1178"/>
      <c r="I4" s="348"/>
    </row>
    <row r="5" spans="2:6" s="276" customFormat="1" ht="15" outlineLevel="1">
      <c r="B5" s="282"/>
      <c r="C5" s="282"/>
      <c r="D5" s="282"/>
      <c r="E5" s="282"/>
      <c r="F5" s="282"/>
    </row>
    <row r="6" spans="1:8" s="276" customFormat="1" ht="25.5" outlineLevel="1">
      <c r="A6" s="416" t="s">
        <v>301</v>
      </c>
      <c r="B6" s="417" t="s">
        <v>159</v>
      </c>
      <c r="C6" s="417" t="s">
        <v>160</v>
      </c>
      <c r="D6" s="417" t="s">
        <v>161</v>
      </c>
      <c r="E6" s="417" t="s">
        <v>162</v>
      </c>
      <c r="F6" s="417" t="s">
        <v>302</v>
      </c>
      <c r="G6" s="418" t="s">
        <v>274</v>
      </c>
      <c r="H6" s="419"/>
    </row>
    <row r="7" spans="1:8" s="276" customFormat="1" ht="13.5" customHeight="1" outlineLevel="1">
      <c r="A7" s="1226" t="s">
        <v>882</v>
      </c>
      <c r="B7" s="1226"/>
      <c r="C7" s="1226"/>
      <c r="D7" s="1226"/>
      <c r="E7" s="1226"/>
      <c r="F7" s="1226"/>
      <c r="G7" s="1226"/>
      <c r="H7" s="419"/>
    </row>
    <row r="8" spans="1:8" s="286" customFormat="1" ht="15" outlineLevel="1">
      <c r="A8" s="287" t="e">
        <f>CONCATENATE("B.Z. ",#REF!)</f>
        <v>#REF!</v>
      </c>
      <c r="B8" s="420"/>
      <c r="C8" s="420"/>
      <c r="D8" s="420"/>
      <c r="E8" s="420">
        <v>340494.62</v>
      </c>
      <c r="F8" s="420"/>
      <c r="G8" s="421">
        <f>SUM(B8:F8)</f>
        <v>340494.62</v>
      </c>
      <c r="H8" s="422"/>
    </row>
    <row r="9" spans="1:8" s="286" customFormat="1" ht="15" outlineLevel="1">
      <c r="A9" s="293" t="e">
        <f>CONCATENATE("B.Z. ",#REF!)</f>
        <v>#REF!</v>
      </c>
      <c r="B9" s="423"/>
      <c r="C9" s="423"/>
      <c r="D9" s="423"/>
      <c r="E9" s="423">
        <v>798160.73</v>
      </c>
      <c r="F9" s="423"/>
      <c r="G9" s="424">
        <f>SUM(B9:F9)</f>
        <v>798160.73</v>
      </c>
      <c r="H9" s="422"/>
    </row>
    <row r="10" spans="1:8" s="286" customFormat="1" ht="15" customHeight="1" outlineLevel="1">
      <c r="A10" s="1226" t="s">
        <v>888</v>
      </c>
      <c r="B10" s="1226"/>
      <c r="C10" s="1226"/>
      <c r="D10" s="1226"/>
      <c r="E10" s="1226"/>
      <c r="F10" s="1226"/>
      <c r="G10" s="1226"/>
      <c r="H10" s="419"/>
    </row>
    <row r="11" spans="1:8" s="286" customFormat="1" ht="15" customHeight="1" outlineLevel="1">
      <c r="A11" s="287" t="e">
        <f>CONCATENATE("B.Z. ",#REF!)</f>
        <v>#REF!</v>
      </c>
      <c r="B11" s="425"/>
      <c r="C11" s="425"/>
      <c r="D11" s="425"/>
      <c r="E11" s="425"/>
      <c r="F11" s="425"/>
      <c r="G11" s="421">
        <f>SUM(B11:F11)</f>
        <v>0</v>
      </c>
      <c r="H11" s="422"/>
    </row>
    <row r="12" spans="1:8" s="286" customFormat="1" ht="15" customHeight="1" outlineLevel="1">
      <c r="A12" s="426" t="s">
        <v>883</v>
      </c>
      <c r="B12" s="420"/>
      <c r="C12" s="420"/>
      <c r="D12" s="420"/>
      <c r="E12" s="420"/>
      <c r="F12" s="420"/>
      <c r="G12" s="427">
        <f>SUM(B12:F12)</f>
        <v>0</v>
      </c>
      <c r="H12" s="428"/>
    </row>
    <row r="13" spans="1:14" s="286" customFormat="1" ht="15" customHeight="1" outlineLevel="1">
      <c r="A13" s="426" t="s">
        <v>279</v>
      </c>
      <c r="B13" s="420"/>
      <c r="C13" s="420"/>
      <c r="D13" s="420"/>
      <c r="E13" s="420"/>
      <c r="F13" s="420"/>
      <c r="G13" s="427">
        <f>SUM(B13:F13)</f>
        <v>0</v>
      </c>
      <c r="H13" s="428"/>
      <c r="I13" s="429" t="s">
        <v>887</v>
      </c>
      <c r="J13" s="430"/>
      <c r="K13" s="430"/>
      <c r="L13" s="430"/>
      <c r="M13" s="430"/>
      <c r="N13" s="431"/>
    </row>
    <row r="14" spans="1:14" s="286" customFormat="1" ht="15" customHeight="1" outlineLevel="1">
      <c r="A14" s="426" t="s">
        <v>280</v>
      </c>
      <c r="B14" s="420"/>
      <c r="C14" s="420"/>
      <c r="D14" s="420"/>
      <c r="E14" s="420"/>
      <c r="F14" s="420"/>
      <c r="G14" s="427">
        <f>SUM(B14:F14)</f>
        <v>0</v>
      </c>
      <c r="H14" s="428"/>
      <c r="I14" s="432"/>
      <c r="J14" s="1225" t="s">
        <v>159</v>
      </c>
      <c r="K14" s="1225" t="s">
        <v>160</v>
      </c>
      <c r="L14" s="1225" t="s">
        <v>161</v>
      </c>
      <c r="M14" s="1225" t="s">
        <v>162</v>
      </c>
      <c r="N14" s="1224" t="s">
        <v>302</v>
      </c>
    </row>
    <row r="15" spans="1:14" s="286" customFormat="1" ht="15" customHeight="1" outlineLevel="1">
      <c r="A15" s="293" t="e">
        <f>CONCATENATE("B.Z. ",#REF!)</f>
        <v>#REF!</v>
      </c>
      <c r="B15" s="433">
        <f aca="true" t="shared" si="0" ref="B15:G15">B11+B12-B13-B14</f>
        <v>0</v>
      </c>
      <c r="C15" s="433">
        <f t="shared" si="0"/>
        <v>0</v>
      </c>
      <c r="D15" s="433">
        <f t="shared" si="0"/>
        <v>0</v>
      </c>
      <c r="E15" s="433">
        <f t="shared" si="0"/>
        <v>0</v>
      </c>
      <c r="F15" s="433">
        <f t="shared" si="0"/>
        <v>0</v>
      </c>
      <c r="G15" s="424">
        <f t="shared" si="0"/>
        <v>0</v>
      </c>
      <c r="H15" s="422"/>
      <c r="I15" s="432"/>
      <c r="J15" s="1225"/>
      <c r="K15" s="1225"/>
      <c r="L15" s="1225"/>
      <c r="M15" s="1225"/>
      <c r="N15" s="1224"/>
    </row>
    <row r="16" spans="1:14" s="286" customFormat="1" ht="15" customHeight="1" outlineLevel="1">
      <c r="A16" s="1227" t="s">
        <v>281</v>
      </c>
      <c r="B16" s="1227"/>
      <c r="C16" s="1227"/>
      <c r="D16" s="1227"/>
      <c r="E16" s="1227"/>
      <c r="F16" s="1227"/>
      <c r="G16" s="1227"/>
      <c r="H16" s="434"/>
      <c r="I16" s="432"/>
      <c r="J16" s="1225"/>
      <c r="K16" s="1225"/>
      <c r="L16" s="1225"/>
      <c r="M16" s="1225"/>
      <c r="N16" s="1224"/>
    </row>
    <row r="17" spans="1:14" s="286" customFormat="1" ht="13.5" customHeight="1" outlineLevel="1">
      <c r="A17" s="287" t="e">
        <f>CONCATENATE("B.Z. ",#REF!)</f>
        <v>#REF!</v>
      </c>
      <c r="B17" s="425">
        <f aca="true" t="shared" si="1" ref="B17:G17">B8-B11</f>
        <v>0</v>
      </c>
      <c r="C17" s="425">
        <f t="shared" si="1"/>
        <v>0</v>
      </c>
      <c r="D17" s="425">
        <f t="shared" si="1"/>
        <v>0</v>
      </c>
      <c r="E17" s="425">
        <f t="shared" si="1"/>
        <v>340494.62</v>
      </c>
      <c r="F17" s="425">
        <f t="shared" si="1"/>
        <v>0</v>
      </c>
      <c r="G17" s="421">
        <f t="shared" si="1"/>
        <v>340494.62</v>
      </c>
      <c r="H17" s="422"/>
      <c r="I17" s="435" t="e">
        <f>A17</f>
        <v>#REF!</v>
      </c>
      <c r="J17" s="436" t="e">
        <f>#REF!</f>
        <v>#REF!</v>
      </c>
      <c r="K17" s="436" t="e">
        <f>#REF!</f>
        <v>#REF!</v>
      </c>
      <c r="L17" s="436" t="e">
        <f>#REF!</f>
        <v>#REF!</v>
      </c>
      <c r="M17" s="436" t="e">
        <f>#REF!</f>
        <v>#REF!</v>
      </c>
      <c r="N17" s="437" t="e">
        <f>#REF!</f>
        <v>#REF!</v>
      </c>
    </row>
    <row r="18" spans="1:14" s="286" customFormat="1" ht="15" outlineLevel="1">
      <c r="A18" s="293" t="e">
        <f>CONCATENATE("B.Z. ",#REF!)</f>
        <v>#REF!</v>
      </c>
      <c r="B18" s="433">
        <f aca="true" t="shared" si="2" ref="B18:G18">B9-B15</f>
        <v>0</v>
      </c>
      <c r="C18" s="433">
        <f t="shared" si="2"/>
        <v>0</v>
      </c>
      <c r="D18" s="433">
        <f t="shared" si="2"/>
        <v>0</v>
      </c>
      <c r="E18" s="433">
        <f t="shared" si="2"/>
        <v>798160.73</v>
      </c>
      <c r="F18" s="433">
        <f t="shared" si="2"/>
        <v>0</v>
      </c>
      <c r="G18" s="424">
        <f t="shared" si="2"/>
        <v>798160.73</v>
      </c>
      <c r="H18" s="422"/>
      <c r="I18" s="438" t="e">
        <f>A18</f>
        <v>#REF!</v>
      </c>
      <c r="J18" s="436" t="e">
        <f>#REF!</f>
        <v>#REF!</v>
      </c>
      <c r="K18" s="436" t="e">
        <f>#REF!</f>
        <v>#REF!</v>
      </c>
      <c r="L18" s="436" t="e">
        <f>#REF!</f>
        <v>#REF!</v>
      </c>
      <c r="M18" s="436" t="e">
        <f>#REF!</f>
        <v>#REF!</v>
      </c>
      <c r="N18" s="437" t="e">
        <f>#REF!</f>
        <v>#REF!</v>
      </c>
    </row>
    <row r="19" spans="1:14" s="286" customFormat="1" ht="15.75" outlineLevel="1">
      <c r="A19" s="439"/>
      <c r="B19" s="440"/>
      <c r="C19" s="440"/>
      <c r="D19" s="440"/>
      <c r="E19" s="440"/>
      <c r="F19" s="440"/>
      <c r="G19" s="440"/>
      <c r="H19" s="440"/>
      <c r="I19" s="441" t="s">
        <v>303</v>
      </c>
      <c r="J19" s="436" t="e">
        <f aca="true" t="shared" si="3" ref="J19:N20">B17-J17</f>
        <v>#REF!</v>
      </c>
      <c r="K19" s="436" t="e">
        <f t="shared" si="3"/>
        <v>#REF!</v>
      </c>
      <c r="L19" s="436" t="e">
        <f t="shared" si="3"/>
        <v>#REF!</v>
      </c>
      <c r="M19" s="436" t="e">
        <f t="shared" si="3"/>
        <v>#REF!</v>
      </c>
      <c r="N19" s="437" t="e">
        <f t="shared" si="3"/>
        <v>#REF!</v>
      </c>
    </row>
    <row r="20" spans="1:14" s="286" customFormat="1" ht="15.75" customHeight="1" outlineLevel="1">
      <c r="A20" s="1230" t="s">
        <v>304</v>
      </c>
      <c r="B20" s="1230"/>
      <c r="C20" s="1230"/>
      <c r="D20" s="1230"/>
      <c r="E20" s="1230"/>
      <c r="F20" s="1230"/>
      <c r="I20" s="442" t="s">
        <v>891</v>
      </c>
      <c r="J20" s="443" t="e">
        <f t="shared" si="3"/>
        <v>#REF!</v>
      </c>
      <c r="K20" s="443" t="e">
        <f t="shared" si="3"/>
        <v>#REF!</v>
      </c>
      <c r="L20" s="443" t="e">
        <f t="shared" si="3"/>
        <v>#REF!</v>
      </c>
      <c r="M20" s="443" t="e">
        <f t="shared" si="3"/>
        <v>#REF!</v>
      </c>
      <c r="N20" s="444" t="e">
        <f t="shared" si="3"/>
        <v>#REF!</v>
      </c>
    </row>
    <row r="21" spans="1:8" s="286" customFormat="1" ht="15" customHeight="1" outlineLevel="1">
      <c r="A21" s="1231" t="s">
        <v>903</v>
      </c>
      <c r="B21" s="1231"/>
      <c r="C21" s="1231"/>
      <c r="D21" s="1231"/>
      <c r="E21" s="1231"/>
      <c r="F21" s="1231"/>
      <c r="G21" s="1231"/>
      <c r="H21" s="445"/>
    </row>
    <row r="22" spans="1:8" s="286" customFormat="1" ht="15" customHeight="1" hidden="1" outlineLevel="1">
      <c r="A22" s="1231"/>
      <c r="B22" s="1231"/>
      <c r="C22" s="1231"/>
      <c r="D22" s="1231"/>
      <c r="E22" s="1231"/>
      <c r="F22" s="1231"/>
      <c r="G22" s="1231"/>
      <c r="H22" s="445"/>
    </row>
    <row r="23" spans="1:8" s="276" customFormat="1" ht="15" customHeight="1" outlineLevel="1">
      <c r="A23" s="1231"/>
      <c r="B23" s="1231"/>
      <c r="C23" s="1231"/>
      <c r="D23" s="1231"/>
      <c r="E23" s="1231"/>
      <c r="F23" s="1231"/>
      <c r="G23" s="1231"/>
      <c r="H23" s="445"/>
    </row>
    <row r="24" spans="1:8" s="276" customFormat="1" ht="15" customHeight="1" hidden="1" outlineLevel="1">
      <c r="A24" s="1231"/>
      <c r="B24" s="1231"/>
      <c r="C24" s="1231"/>
      <c r="D24" s="1231"/>
      <c r="E24" s="1231"/>
      <c r="F24" s="1231"/>
      <c r="G24" s="1231"/>
      <c r="H24" s="445"/>
    </row>
    <row r="25" spans="1:8" s="276" customFormat="1" ht="15" customHeight="1" hidden="1" outlineLevel="1">
      <c r="A25" s="1231"/>
      <c r="B25" s="1231"/>
      <c r="C25" s="1231"/>
      <c r="D25" s="1231"/>
      <c r="E25" s="1231"/>
      <c r="F25" s="1231"/>
      <c r="G25" s="1231"/>
      <c r="H25" s="445"/>
    </row>
    <row r="26" spans="1:6" s="276" customFormat="1" ht="15" hidden="1" collapsed="1">
      <c r="A26" s="446"/>
      <c r="B26" s="447"/>
      <c r="C26" s="447"/>
      <c r="D26" s="447"/>
      <c r="E26" s="447"/>
      <c r="F26" s="447"/>
    </row>
    <row r="27" spans="1:6" s="276" customFormat="1" ht="15">
      <c r="A27" s="446"/>
      <c r="B27" s="447"/>
      <c r="C27" s="447"/>
      <c r="D27" s="447"/>
      <c r="E27" s="447"/>
      <c r="F27" s="447"/>
    </row>
    <row r="28" spans="1:9" s="276" customFormat="1" ht="15" outlineLevel="1">
      <c r="A28" s="1178" t="e">
        <f>CONCATENATE("Nota nr ",#REF!,": ",#REF!)</f>
        <v>#REF!</v>
      </c>
      <c r="B28" s="1178"/>
      <c r="C28" s="1178"/>
      <c r="D28" s="1178"/>
      <c r="E28" s="1178"/>
      <c r="F28" s="1178"/>
      <c r="I28" s="348"/>
    </row>
    <row r="29" spans="2:6" s="276" customFormat="1" ht="15" outlineLevel="1">
      <c r="B29" s="282"/>
      <c r="C29" s="282"/>
      <c r="D29" s="282"/>
      <c r="E29" s="282"/>
      <c r="F29" s="282"/>
    </row>
    <row r="30" spans="1:6" s="449" customFormat="1" ht="19.5" customHeight="1" outlineLevel="1">
      <c r="A30" s="448"/>
      <c r="B30" s="448"/>
      <c r="C30" s="1228" t="s">
        <v>275</v>
      </c>
      <c r="D30" s="1228"/>
      <c r="E30" s="1228" t="s">
        <v>276</v>
      </c>
      <c r="F30" s="1228"/>
    </row>
    <row r="31" spans="1:8" s="276" customFormat="1" ht="57.75" customHeight="1" outlineLevel="1">
      <c r="A31" s="1229" t="s">
        <v>651</v>
      </c>
      <c r="B31" s="1229"/>
      <c r="C31" s="417" t="s">
        <v>305</v>
      </c>
      <c r="D31" s="417" t="s">
        <v>306</v>
      </c>
      <c r="E31" s="417" t="s">
        <v>305</v>
      </c>
      <c r="F31" s="417" t="s">
        <v>306</v>
      </c>
      <c r="G31" s="418" t="s">
        <v>274</v>
      </c>
      <c r="H31" s="419"/>
    </row>
    <row r="32" spans="1:8" s="276" customFormat="1" ht="13.5" customHeight="1" outlineLevel="1">
      <c r="A32" s="1226" t="s">
        <v>882</v>
      </c>
      <c r="B32" s="1226"/>
      <c r="C32" s="1226"/>
      <c r="D32" s="1226"/>
      <c r="E32" s="1226"/>
      <c r="F32" s="1226"/>
      <c r="G32" s="1226"/>
      <c r="H32" s="419"/>
    </row>
    <row r="33" spans="1:8" s="276" customFormat="1" ht="15" customHeight="1" outlineLevel="1">
      <c r="A33" s="1184" t="e">
        <f>CONCATENATE("B.Z. ",#REF!)</f>
        <v>#REF!</v>
      </c>
      <c r="B33" s="1184"/>
      <c r="C33" s="420">
        <v>0</v>
      </c>
      <c r="D33" s="420"/>
      <c r="E33" s="420">
        <v>2272637.6</v>
      </c>
      <c r="F33" s="420">
        <v>35128.01</v>
      </c>
      <c r="G33" s="421">
        <f>SUM(B33:F33)</f>
        <v>2307765.61</v>
      </c>
      <c r="H33" s="422"/>
    </row>
    <row r="34" spans="1:8" s="276" customFormat="1" ht="12.75" outlineLevel="1">
      <c r="A34" s="1184" t="e">
        <f>CONCATENATE("B.Z. ",#REF!)</f>
        <v>#REF!</v>
      </c>
      <c r="B34" s="1184"/>
      <c r="C34" s="423">
        <v>5022.42</v>
      </c>
      <c r="D34" s="423"/>
      <c r="E34" s="423">
        <v>1026118.37</v>
      </c>
      <c r="F34" s="423">
        <v>2717.05</v>
      </c>
      <c r="G34" s="424">
        <f>SUM(B34:F34)</f>
        <v>1033857.84</v>
      </c>
      <c r="H34" s="422"/>
    </row>
    <row r="35" spans="1:8" s="276" customFormat="1" ht="15" customHeight="1" outlineLevel="1">
      <c r="A35" s="1226" t="s">
        <v>888</v>
      </c>
      <c r="B35" s="1226"/>
      <c r="C35" s="1226"/>
      <c r="D35" s="1226"/>
      <c r="E35" s="1226"/>
      <c r="F35" s="1226"/>
      <c r="G35" s="1226"/>
      <c r="H35" s="419"/>
    </row>
    <row r="36" spans="1:14" s="276" customFormat="1" ht="13.5" customHeight="1" outlineLevel="1">
      <c r="A36" s="1184" t="e">
        <f>CONCATENATE("B.Z. ",#REF!)</f>
        <v>#REF!</v>
      </c>
      <c r="B36" s="1184"/>
      <c r="C36" s="425"/>
      <c r="D36" s="425"/>
      <c r="E36" s="425"/>
      <c r="F36" s="425"/>
      <c r="G36" s="421">
        <f>SUM(B36:F36)</f>
        <v>0</v>
      </c>
      <c r="H36" s="422"/>
      <c r="I36" s="450" t="s">
        <v>887</v>
      </c>
      <c r="J36" s="340"/>
      <c r="K36" s="340"/>
      <c r="L36" s="340"/>
      <c r="M36" s="340"/>
      <c r="N36" s="341"/>
    </row>
    <row r="37" spans="1:14" s="276" customFormat="1" ht="12.75" customHeight="1" outlineLevel="1">
      <c r="A37" s="1181" t="s">
        <v>883</v>
      </c>
      <c r="B37" s="1181"/>
      <c r="C37" s="420"/>
      <c r="D37" s="420"/>
      <c r="E37" s="420"/>
      <c r="F37" s="420"/>
      <c r="G37" s="427">
        <f>SUM(B37:F37)</f>
        <v>0</v>
      </c>
      <c r="H37" s="428"/>
      <c r="I37" s="302"/>
      <c r="J37" s="1191" t="s">
        <v>275</v>
      </c>
      <c r="K37" s="1191"/>
      <c r="L37" s="1191" t="s">
        <v>276</v>
      </c>
      <c r="M37" s="1191"/>
      <c r="N37" s="373"/>
    </row>
    <row r="38" spans="1:14" s="276" customFormat="1" ht="12.75" customHeight="1" outlineLevel="1">
      <c r="A38" s="1181" t="s">
        <v>279</v>
      </c>
      <c r="B38" s="1181"/>
      <c r="C38" s="420"/>
      <c r="D38" s="420"/>
      <c r="E38" s="420"/>
      <c r="F38" s="420"/>
      <c r="G38" s="427">
        <f>SUM(B38:F38)</f>
        <v>0</v>
      </c>
      <c r="H38" s="428"/>
      <c r="I38" s="302"/>
      <c r="J38" s="1225" t="s">
        <v>305</v>
      </c>
      <c r="K38" s="1225" t="s">
        <v>306</v>
      </c>
      <c r="L38" s="1225" t="s">
        <v>305</v>
      </c>
      <c r="M38" s="1225" t="s">
        <v>306</v>
      </c>
      <c r="N38" s="373"/>
    </row>
    <row r="39" spans="1:14" s="276" customFormat="1" ht="13.5" customHeight="1" outlineLevel="1">
      <c r="A39" s="1181" t="s">
        <v>280</v>
      </c>
      <c r="B39" s="1181"/>
      <c r="C39" s="420"/>
      <c r="D39" s="420"/>
      <c r="E39" s="420"/>
      <c r="F39" s="420"/>
      <c r="G39" s="427">
        <f>SUM(B39:F39)</f>
        <v>0</v>
      </c>
      <c r="H39" s="428"/>
      <c r="I39" s="302"/>
      <c r="J39" s="1225"/>
      <c r="K39" s="1225"/>
      <c r="L39" s="1225"/>
      <c r="M39" s="1225"/>
      <c r="N39" s="373"/>
    </row>
    <row r="40" spans="1:14" s="276" customFormat="1" ht="12.75" outlineLevel="1">
      <c r="A40" s="1184" t="e">
        <f>CONCATENATE("B.Z. ",#REF!)</f>
        <v>#REF!</v>
      </c>
      <c r="B40" s="1184">
        <f aca="true" t="shared" si="4" ref="B40:G40">B36+B37-B38-B39</f>
        <v>0</v>
      </c>
      <c r="C40" s="433">
        <f t="shared" si="4"/>
        <v>0</v>
      </c>
      <c r="D40" s="433">
        <f t="shared" si="4"/>
        <v>0</v>
      </c>
      <c r="E40" s="433">
        <f t="shared" si="4"/>
        <v>0</v>
      </c>
      <c r="F40" s="433">
        <f t="shared" si="4"/>
        <v>0</v>
      </c>
      <c r="G40" s="424">
        <f t="shared" si="4"/>
        <v>0</v>
      </c>
      <c r="H40" s="422"/>
      <c r="I40" s="302"/>
      <c r="J40" s="1225"/>
      <c r="K40" s="1225"/>
      <c r="L40" s="1225"/>
      <c r="M40" s="1225"/>
      <c r="N40" s="373"/>
    </row>
    <row r="41" spans="1:14" s="276" customFormat="1" ht="15" customHeight="1" outlineLevel="1">
      <c r="A41" s="1227" t="s">
        <v>281</v>
      </c>
      <c r="B41" s="1227"/>
      <c r="C41" s="1227"/>
      <c r="D41" s="1227"/>
      <c r="E41" s="1227"/>
      <c r="F41" s="1227"/>
      <c r="G41" s="1227"/>
      <c r="H41" s="434"/>
      <c r="I41" s="302"/>
      <c r="J41" s="1225"/>
      <c r="K41" s="1225"/>
      <c r="L41" s="1225"/>
      <c r="M41" s="1225"/>
      <c r="N41" s="373"/>
    </row>
    <row r="42" spans="1:14" s="276" customFormat="1" ht="13.5" customHeight="1" outlineLevel="1">
      <c r="A42" s="1184" t="e">
        <f>CONCATENATE("B.Z. ",#REF!)</f>
        <v>#REF!</v>
      </c>
      <c r="B42" s="1184">
        <f aca="true" t="shared" si="5" ref="B42:G42">B33-B36</f>
        <v>0</v>
      </c>
      <c r="C42" s="425">
        <f t="shared" si="5"/>
        <v>0</v>
      </c>
      <c r="D42" s="425">
        <f t="shared" si="5"/>
        <v>0</v>
      </c>
      <c r="E42" s="425">
        <f t="shared" si="5"/>
        <v>2272637.6</v>
      </c>
      <c r="F42" s="425">
        <f t="shared" si="5"/>
        <v>35128.01</v>
      </c>
      <c r="G42" s="421">
        <f t="shared" si="5"/>
        <v>2307765.61</v>
      </c>
      <c r="H42" s="422"/>
      <c r="I42" s="451" t="e">
        <f>A42</f>
        <v>#REF!</v>
      </c>
      <c r="J42" s="376" t="e">
        <f>#REF!</f>
        <v>#REF!</v>
      </c>
      <c r="K42" s="376" t="e">
        <f>#REF!</f>
        <v>#REF!</v>
      </c>
      <c r="L42" s="376" t="e">
        <f>#REF!</f>
        <v>#REF!</v>
      </c>
      <c r="M42" s="376" t="e">
        <f>#REF!-#REF!</f>
        <v>#REF!</v>
      </c>
      <c r="N42" s="377" t="s">
        <v>268</v>
      </c>
    </row>
    <row r="43" spans="1:14" s="276" customFormat="1" ht="12.75" outlineLevel="1">
      <c r="A43" s="1182" t="e">
        <f>CONCATENATE("B.Z. ",#REF!)</f>
        <v>#REF!</v>
      </c>
      <c r="B43" s="1182">
        <f aca="true" t="shared" si="6" ref="B43:G43">B34-B40</f>
        <v>0</v>
      </c>
      <c r="C43" s="433">
        <f t="shared" si="6"/>
        <v>5022.42</v>
      </c>
      <c r="D43" s="433">
        <f t="shared" si="6"/>
        <v>0</v>
      </c>
      <c r="E43" s="433">
        <f t="shared" si="6"/>
        <v>1026118.37</v>
      </c>
      <c r="F43" s="433">
        <f t="shared" si="6"/>
        <v>2717.05</v>
      </c>
      <c r="G43" s="424">
        <f t="shared" si="6"/>
        <v>1033857.84</v>
      </c>
      <c r="H43" s="422"/>
      <c r="I43" s="375" t="e">
        <f>A43</f>
        <v>#REF!</v>
      </c>
      <c r="J43" s="376" t="e">
        <f>#REF!</f>
        <v>#REF!</v>
      </c>
      <c r="K43" s="376" t="e">
        <f>#REF!</f>
        <v>#REF!</v>
      </c>
      <c r="L43" s="376" t="e">
        <f>#REF!</f>
        <v>#REF!</v>
      </c>
      <c r="M43" s="376" t="e">
        <f>#REF!-#REF!</f>
        <v>#REF!</v>
      </c>
      <c r="N43" s="377" t="s">
        <v>268</v>
      </c>
    </row>
    <row r="44" spans="1:14" s="276" customFormat="1" ht="12.75" outlineLevel="1">
      <c r="A44" s="452"/>
      <c r="B44" s="422"/>
      <c r="C44" s="422"/>
      <c r="D44" s="422"/>
      <c r="E44" s="422"/>
      <c r="F44" s="422"/>
      <c r="G44" s="422"/>
      <c r="H44" s="422"/>
      <c r="I44" s="328" t="s">
        <v>307</v>
      </c>
      <c r="J44" s="376" t="e">
        <f aca="true" t="shared" si="7" ref="J44:M45">C42-J42</f>
        <v>#REF!</v>
      </c>
      <c r="K44" s="376" t="e">
        <f t="shared" si="7"/>
        <v>#REF!</v>
      </c>
      <c r="L44" s="376" t="e">
        <f t="shared" si="7"/>
        <v>#REF!</v>
      </c>
      <c r="M44" s="376" t="e">
        <f t="shared" si="7"/>
        <v>#REF!</v>
      </c>
      <c r="N44" s="373"/>
    </row>
    <row r="45" spans="1:14" s="276" customFormat="1" ht="15.75" customHeight="1" outlineLevel="1">
      <c r="A45" s="1208" t="s">
        <v>284</v>
      </c>
      <c r="B45" s="1208"/>
      <c r="C45" s="1208"/>
      <c r="D45" s="1208"/>
      <c r="E45" s="1208"/>
      <c r="F45" s="1208"/>
      <c r="I45" s="346" t="s">
        <v>307</v>
      </c>
      <c r="J45" s="378" t="e">
        <f t="shared" si="7"/>
        <v>#REF!</v>
      </c>
      <c r="K45" s="378" t="e">
        <f t="shared" si="7"/>
        <v>#REF!</v>
      </c>
      <c r="L45" s="378" t="e">
        <f t="shared" si="7"/>
        <v>#REF!</v>
      </c>
      <c r="M45" s="378" t="e">
        <f t="shared" si="7"/>
        <v>#REF!</v>
      </c>
      <c r="N45" s="453"/>
    </row>
    <row r="46" spans="1:8" s="276" customFormat="1" ht="15" customHeight="1" outlineLevel="1">
      <c r="A46" s="1231" t="s">
        <v>308</v>
      </c>
      <c r="B46" s="1231"/>
      <c r="C46" s="1231"/>
      <c r="D46" s="1231"/>
      <c r="E46" s="1231"/>
      <c r="F46" s="1231"/>
      <c r="G46" s="1231"/>
      <c r="H46" s="445"/>
    </row>
    <row r="47" spans="1:8" s="276" customFormat="1" ht="15" customHeight="1" hidden="1" outlineLevel="1">
      <c r="A47" s="1231"/>
      <c r="B47" s="1231"/>
      <c r="C47" s="1231"/>
      <c r="D47" s="1231"/>
      <c r="E47" s="1231"/>
      <c r="F47" s="1231"/>
      <c r="G47" s="1231"/>
      <c r="H47" s="445"/>
    </row>
    <row r="48" spans="1:8" s="276" customFormat="1" ht="15" customHeight="1" hidden="1" outlineLevel="1">
      <c r="A48" s="1231"/>
      <c r="B48" s="1231"/>
      <c r="C48" s="1231"/>
      <c r="D48" s="1231"/>
      <c r="E48" s="1231"/>
      <c r="F48" s="1231"/>
      <c r="G48" s="1231"/>
      <c r="H48" s="445"/>
    </row>
    <row r="49" spans="1:8" s="276" customFormat="1" ht="15" customHeight="1" hidden="1" outlineLevel="1">
      <c r="A49" s="1231"/>
      <c r="B49" s="1231"/>
      <c r="C49" s="1231"/>
      <c r="D49" s="1231"/>
      <c r="E49" s="1231"/>
      <c r="F49" s="1231"/>
      <c r="G49" s="1231"/>
      <c r="H49" s="445"/>
    </row>
    <row r="50" spans="1:8" s="276" customFormat="1" ht="15" customHeight="1" hidden="1" outlineLevel="1">
      <c r="A50" s="1231"/>
      <c r="B50" s="1231"/>
      <c r="C50" s="1231"/>
      <c r="D50" s="1231"/>
      <c r="E50" s="1231"/>
      <c r="F50" s="1231"/>
      <c r="G50" s="1231"/>
      <c r="H50" s="445"/>
    </row>
    <row r="51" spans="1:8" s="276" customFormat="1" ht="15" customHeight="1" hidden="1" outlineLevel="1">
      <c r="A51" s="1231"/>
      <c r="B51" s="1231"/>
      <c r="C51" s="1231"/>
      <c r="D51" s="1231"/>
      <c r="E51" s="1231"/>
      <c r="F51" s="1231"/>
      <c r="G51" s="1231"/>
      <c r="H51" s="445"/>
    </row>
    <row r="52" spans="2:6" s="276" customFormat="1" ht="12.75" collapsed="1">
      <c r="B52" s="1236"/>
      <c r="C52" s="1236"/>
      <c r="D52" s="454"/>
      <c r="E52" s="455"/>
      <c r="F52" s="455"/>
    </row>
    <row r="53" spans="1:5" s="276" customFormat="1" ht="12.75" outlineLevel="1">
      <c r="A53" s="1234" t="e">
        <f>CONCATENATE("Nota nr ",#REF!,": ",#REF!)</f>
        <v>#REF!</v>
      </c>
      <c r="B53" s="1234"/>
      <c r="C53" s="1234"/>
      <c r="D53" s="1234"/>
      <c r="E53" s="1234"/>
    </row>
    <row r="54" spans="1:5" s="276" customFormat="1" ht="15" outlineLevel="1">
      <c r="A54" s="282"/>
      <c r="B54" s="282"/>
      <c r="C54" s="282"/>
      <c r="D54" s="282"/>
      <c r="E54" s="282"/>
    </row>
    <row r="55" spans="1:8" s="276" customFormat="1" ht="26.25" customHeight="1" outlineLevel="1">
      <c r="A55" s="1235" t="s">
        <v>309</v>
      </c>
      <c r="B55" s="1235"/>
      <c r="C55" s="1235"/>
      <c r="D55" s="1235"/>
      <c r="E55" s="1235"/>
      <c r="F55" s="457" t="e">
        <f>CONCATENATE("Stan na ",#REF!)</f>
        <v>#REF!</v>
      </c>
      <c r="G55" s="458" t="e">
        <f>CONCATENATE("Stan na ",#REF!)</f>
        <v>#REF!</v>
      </c>
      <c r="H55" s="459"/>
    </row>
    <row r="56" spans="1:8" s="276" customFormat="1" ht="12.75" customHeight="1" outlineLevel="1">
      <c r="A56" s="460" t="s">
        <v>257</v>
      </c>
      <c r="B56" s="1232" t="s">
        <v>310</v>
      </c>
      <c r="C56" s="1232"/>
      <c r="D56" s="1232"/>
      <c r="E56" s="1232"/>
      <c r="F56" s="461">
        <v>30048.38</v>
      </c>
      <c r="G56" s="462">
        <v>52532.61</v>
      </c>
      <c r="H56" s="463"/>
    </row>
    <row r="57" spans="1:8" s="276" customFormat="1" ht="12.75" customHeight="1" outlineLevel="1">
      <c r="A57" s="464" t="s">
        <v>258</v>
      </c>
      <c r="B57" s="1233" t="s">
        <v>311</v>
      </c>
      <c r="C57" s="1233"/>
      <c r="D57" s="1233"/>
      <c r="E57" s="1233"/>
      <c r="F57" s="465">
        <v>685.18</v>
      </c>
      <c r="G57" s="466">
        <v>508.31</v>
      </c>
      <c r="H57" s="463"/>
    </row>
    <row r="58" spans="1:8" s="276" customFormat="1" ht="12.75" customHeight="1" outlineLevel="1">
      <c r="A58" s="464" t="s">
        <v>259</v>
      </c>
      <c r="B58" s="1233" t="s">
        <v>312</v>
      </c>
      <c r="C58" s="1233"/>
      <c r="D58" s="1233"/>
      <c r="E58" s="1233"/>
      <c r="F58" s="465">
        <v>4809.35</v>
      </c>
      <c r="G58" s="466">
        <v>5959</v>
      </c>
      <c r="H58" s="463"/>
    </row>
    <row r="59" spans="1:8" s="276" customFormat="1" ht="15" outlineLevel="1">
      <c r="A59" s="464" t="s">
        <v>260</v>
      </c>
      <c r="B59" s="1233"/>
      <c r="C59" s="1233"/>
      <c r="D59" s="1233"/>
      <c r="E59" s="1233"/>
      <c r="F59" s="465"/>
      <c r="G59" s="466"/>
      <c r="H59" s="463"/>
    </row>
    <row r="60" spans="1:8" s="276" customFormat="1" ht="15" outlineLevel="1">
      <c r="A60" s="464" t="s">
        <v>261</v>
      </c>
      <c r="B60" s="1233"/>
      <c r="C60" s="1233"/>
      <c r="D60" s="1233"/>
      <c r="E60" s="1233"/>
      <c r="F60" s="465"/>
      <c r="G60" s="466"/>
      <c r="H60" s="463"/>
    </row>
    <row r="61" spans="1:11" s="276" customFormat="1" ht="15" outlineLevel="1">
      <c r="A61" s="464" t="s">
        <v>262</v>
      </c>
      <c r="B61" s="1233"/>
      <c r="C61" s="1233"/>
      <c r="D61" s="1233"/>
      <c r="E61" s="1233"/>
      <c r="F61" s="465"/>
      <c r="G61" s="466"/>
      <c r="H61" s="463"/>
      <c r="I61" s="339" t="s">
        <v>887</v>
      </c>
      <c r="J61" s="340"/>
      <c r="K61" s="341"/>
    </row>
    <row r="62" spans="1:11" s="276" customFormat="1" ht="25.5" outlineLevel="1">
      <c r="A62" s="464" t="s">
        <v>263</v>
      </c>
      <c r="B62" s="1233"/>
      <c r="C62" s="1233"/>
      <c r="D62" s="1233"/>
      <c r="E62" s="1233"/>
      <c r="F62" s="465"/>
      <c r="G62" s="466"/>
      <c r="H62" s="463"/>
      <c r="I62" s="328"/>
      <c r="J62" s="409" t="str">
        <f>B58</f>
        <v>atesty higieniczne i inne</v>
      </c>
      <c r="K62" s="410">
        <f>D58</f>
        <v>0</v>
      </c>
    </row>
    <row r="63" spans="1:11" s="276" customFormat="1" ht="15" outlineLevel="1">
      <c r="A63" s="467" t="s">
        <v>899</v>
      </c>
      <c r="B63" s="1237"/>
      <c r="C63" s="1237"/>
      <c r="D63" s="1237"/>
      <c r="E63" s="1237"/>
      <c r="F63" s="468">
        <f>SUM(F56:F62)</f>
        <v>35542.91</v>
      </c>
      <c r="G63" s="469">
        <f>SUM(G56:G62)</f>
        <v>58999.92</v>
      </c>
      <c r="H63" s="470"/>
      <c r="I63" s="328" t="s">
        <v>268</v>
      </c>
      <c r="J63" s="376" t="e">
        <f>#REF!</f>
        <v>#REF!</v>
      </c>
      <c r="K63" s="376" t="e">
        <f>#REF!</f>
        <v>#REF!</v>
      </c>
    </row>
    <row r="64" spans="2:11" s="276" customFormat="1" ht="12.75" outlineLevel="1">
      <c r="B64" s="471"/>
      <c r="C64" s="471"/>
      <c r="D64" s="471"/>
      <c r="E64" s="471"/>
      <c r="F64" s="471"/>
      <c r="I64" s="346" t="s">
        <v>891</v>
      </c>
      <c r="J64" s="378" t="e">
        <f>F63-J63</f>
        <v>#REF!</v>
      </c>
      <c r="K64" s="378" t="e">
        <f>G63-K63</f>
        <v>#REF!</v>
      </c>
    </row>
    <row r="65" s="276" customFormat="1" ht="12.75"/>
    <row r="124" ht="104.25" customHeight="1"/>
  </sheetData>
  <sheetProtection selectLockedCells="1" selectUnlockedCells="1"/>
  <mergeCells count="46">
    <mergeCell ref="B62:E62"/>
    <mergeCell ref="B63:E63"/>
    <mergeCell ref="B57:E57"/>
    <mergeCell ref="B58:E58"/>
    <mergeCell ref="B59:E59"/>
    <mergeCell ref="B60:E60"/>
    <mergeCell ref="A35:G35"/>
    <mergeCell ref="A36:B36"/>
    <mergeCell ref="A37:B37"/>
    <mergeCell ref="A43:B43"/>
    <mergeCell ref="A45:F45"/>
    <mergeCell ref="A46:G51"/>
    <mergeCell ref="J37:K37"/>
    <mergeCell ref="B56:E56"/>
    <mergeCell ref="B61:E61"/>
    <mergeCell ref="A39:B39"/>
    <mergeCell ref="A40:B40"/>
    <mergeCell ref="A41:G41"/>
    <mergeCell ref="A42:B42"/>
    <mergeCell ref="A53:E53"/>
    <mergeCell ref="A55:E55"/>
    <mergeCell ref="B52:C52"/>
    <mergeCell ref="A20:F20"/>
    <mergeCell ref="A21:G25"/>
    <mergeCell ref="A28:F28"/>
    <mergeCell ref="K14:K16"/>
    <mergeCell ref="L37:M37"/>
    <mergeCell ref="A38:B38"/>
    <mergeCell ref="J38:J41"/>
    <mergeCell ref="K38:K41"/>
    <mergeCell ref="L38:L41"/>
    <mergeCell ref="M38:M41"/>
    <mergeCell ref="A33:B33"/>
    <mergeCell ref="A34:B34"/>
    <mergeCell ref="C30:D30"/>
    <mergeCell ref="E30:F30"/>
    <mergeCell ref="A31:B31"/>
    <mergeCell ref="A32:G32"/>
    <mergeCell ref="N14:N16"/>
    <mergeCell ref="L14:L16"/>
    <mergeCell ref="M14:M16"/>
    <mergeCell ref="A4:F4"/>
    <mergeCell ref="A7:G7"/>
    <mergeCell ref="A10:G10"/>
    <mergeCell ref="J14:J16"/>
    <mergeCell ref="A16:G16"/>
  </mergeCells>
  <printOptions/>
  <pageMargins left="0.7083333333333334" right="0.7083333333333334" top="0.7479166666666667" bottom="0.7479166666666667" header="0.5118055555555555" footer="0.5118055555555555"/>
  <pageSetup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Beata</dc:creator>
  <cp:keywords/>
  <dc:description/>
  <cp:lastModifiedBy>user</cp:lastModifiedBy>
  <cp:lastPrinted>2014-05-08T07:19:11Z</cp:lastPrinted>
  <dcterms:created xsi:type="dcterms:W3CDTF">2013-04-09T06:06:34Z</dcterms:created>
  <dcterms:modified xsi:type="dcterms:W3CDTF">2014-11-21T11:41:12Z</dcterms:modified>
  <cp:category/>
  <cp:version/>
  <cp:contentType/>
  <cp:contentStatus/>
</cp:coreProperties>
</file>