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xr:revisionPtr revIDLastSave="0" documentId="8_{631A88BA-5B4C-4C15-8B4F-828F878E3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Wykaz_not" sheetId="165" state="hidden" r:id="rId9"/>
    <sheet name="nota_001" sheetId="164" state="hidden" r:id="rId10"/>
    <sheet name="nota_002" sheetId="163" state="hidden" r:id="rId11"/>
    <sheet name="nota_003" sheetId="162" state="hidden" r:id="rId12"/>
    <sheet name="nota_004" sheetId="161" state="hidden" r:id="rId13"/>
    <sheet name="nota_005" sheetId="160" state="hidden" r:id="rId14"/>
    <sheet name="nota_006" sheetId="159" state="hidden" r:id="rId15"/>
    <sheet name="nota_007" sheetId="158" state="hidden" r:id="rId16"/>
    <sheet name="nota_008" sheetId="157" state="hidden" r:id="rId17"/>
    <sheet name="nota_009" sheetId="156" state="hidden" r:id="rId18"/>
    <sheet name="nota_010" sheetId="155" state="hidden" r:id="rId19"/>
    <sheet name="nota_011" sheetId="154" state="hidden" r:id="rId20"/>
    <sheet name="nota_013" sheetId="153" state="hidden" r:id="rId21"/>
    <sheet name="nota_014" sheetId="152" state="hidden" r:id="rId22"/>
    <sheet name="nota_015" sheetId="151" state="hidden" r:id="rId23"/>
    <sheet name="nota_016" sheetId="150" state="hidden" r:id="rId24"/>
    <sheet name="nota_017" sheetId="149" state="hidden" r:id="rId25"/>
    <sheet name="nota_018" sheetId="148" state="hidden" r:id="rId26"/>
    <sheet name="nota_019" sheetId="147" state="hidden" r:id="rId27"/>
    <sheet name="nota_020" sheetId="146" state="hidden" r:id="rId28"/>
    <sheet name="nota_021" sheetId="145" state="hidden" r:id="rId29"/>
    <sheet name="nota_022" sheetId="144" state="hidden" r:id="rId30"/>
    <sheet name="nota_023" sheetId="143" state="hidden" r:id="rId31"/>
    <sheet name="nota_024" sheetId="142" state="hidden" r:id="rId32"/>
    <sheet name="nota_025" sheetId="141" state="hidden" r:id="rId33"/>
    <sheet name="nota_026" sheetId="140" state="hidden" r:id="rId34"/>
    <sheet name="nota_027" sheetId="139" state="hidden" r:id="rId35"/>
    <sheet name="nota_028" sheetId="138" state="hidden" r:id="rId36"/>
    <sheet name="nota_029" sheetId="137" state="hidden" r:id="rId37"/>
    <sheet name="nota_030" sheetId="136" state="hidden" r:id="rId38"/>
    <sheet name="nota_031" sheetId="135" state="hidden" r:id="rId39"/>
    <sheet name="nota_032" sheetId="134" state="hidden" r:id="rId40"/>
    <sheet name="nota_033" sheetId="133" state="hidden" r:id="rId41"/>
    <sheet name="nota_034" sheetId="132" state="hidden" r:id="rId42"/>
    <sheet name="nota_035" sheetId="131" state="hidden" r:id="rId43"/>
    <sheet name="nota_036" sheetId="130" state="hidden" r:id="rId44"/>
    <sheet name="nota_037" sheetId="129" state="hidden" r:id="rId45"/>
    <sheet name="nota_038" sheetId="128" state="hidden" r:id="rId46"/>
    <sheet name="nota_039" sheetId="127" state="hidden" r:id="rId47"/>
    <sheet name="nota_040" sheetId="126" state="hidden" r:id="rId48"/>
    <sheet name="nota_041" sheetId="125" state="hidden" r:id="rId49"/>
    <sheet name="nota_042" sheetId="124" state="hidden" r:id="rId50"/>
    <sheet name="nota_043" sheetId="123" state="hidden" r:id="rId51"/>
    <sheet name="nota_044" sheetId="122" state="hidden" r:id="rId52"/>
    <sheet name="nota_045" sheetId="121" state="hidden" r:id="rId53"/>
    <sheet name="nota_046" sheetId="120" state="hidden" r:id="rId54"/>
    <sheet name="nota_047" sheetId="119" state="hidden" r:id="rId55"/>
    <sheet name="nota_048" sheetId="118" state="hidden" r:id="rId56"/>
    <sheet name="nota_049" sheetId="117" state="hidden" r:id="rId57"/>
    <sheet name="nota_050" sheetId="116" state="hidden" r:id="rId58"/>
    <sheet name="nota_051" sheetId="115" state="hidden" r:id="rId59"/>
    <sheet name="nota_052" sheetId="114" state="hidden" r:id="rId60"/>
    <sheet name="nota_053" sheetId="113" state="hidden" r:id="rId61"/>
    <sheet name="nota_054" sheetId="112" state="hidden" r:id="rId62"/>
    <sheet name="nota_055" sheetId="111" state="hidden" r:id="rId63"/>
    <sheet name="nota_056" sheetId="110" state="hidden" r:id="rId64"/>
    <sheet name="nota_057" sheetId="109" state="hidden" r:id="rId65"/>
    <sheet name="nota_058" sheetId="108" state="hidden" r:id="rId66"/>
    <sheet name="nota_059" sheetId="107" state="hidden" r:id="rId67"/>
    <sheet name="nota_060" sheetId="106" state="hidden" r:id="rId68"/>
    <sheet name="nota_061" sheetId="105" state="hidden" r:id="rId69"/>
    <sheet name="nota_062" sheetId="104" state="hidden" r:id="rId70"/>
    <sheet name="nota_063" sheetId="103" state="hidden" r:id="rId71"/>
    <sheet name="nota_064" sheetId="102" state="hidden" r:id="rId72"/>
    <sheet name="nota_065" sheetId="101" state="hidden" r:id="rId73"/>
    <sheet name="nota_066" sheetId="100" state="hidden" r:id="rId74"/>
    <sheet name="nota_067" sheetId="99" state="hidden" r:id="rId75"/>
    <sheet name="nota_068" sheetId="98" state="hidden" r:id="rId76"/>
    <sheet name="nota_069" sheetId="97" state="hidden" r:id="rId77"/>
    <sheet name="nota_070" sheetId="96" state="hidden" r:id="rId78"/>
    <sheet name="nota_071" sheetId="95" state="hidden" r:id="rId79"/>
    <sheet name="nota_072" sheetId="94" state="hidden" r:id="rId80"/>
    <sheet name="nota_073" sheetId="93" state="hidden" r:id="rId81"/>
    <sheet name="nota_074" sheetId="92" state="hidden" r:id="rId82"/>
    <sheet name="nota_075" sheetId="91" state="hidden" r:id="rId83"/>
    <sheet name="nota_076" sheetId="90" state="hidden" r:id="rId84"/>
    <sheet name="nota_077" sheetId="89" state="hidden" r:id="rId85"/>
    <sheet name="nota_078" sheetId="88" state="hidden" r:id="rId86"/>
    <sheet name="nota_079" sheetId="87" state="hidden" r:id="rId87"/>
    <sheet name="nota_080" sheetId="86" state="hidden" r:id="rId88"/>
    <sheet name="nota_081" sheetId="85" state="hidden" r:id="rId89"/>
    <sheet name="nota_082" sheetId="84" state="hidden" r:id="rId90"/>
    <sheet name="nota_083" sheetId="83" state="hidden" r:id="rId91"/>
    <sheet name="nota_084" sheetId="82" state="hidden" r:id="rId92"/>
    <sheet name="nota_085" sheetId="81" state="hidden" r:id="rId93"/>
    <sheet name="nota_086" sheetId="80" state="hidden" r:id="rId94"/>
    <sheet name="nota_087" sheetId="79" state="hidden" r:id="rId95"/>
    <sheet name="nota_088" sheetId="78" state="hidden" r:id="rId96"/>
    <sheet name="nota_089" sheetId="77" state="hidden" r:id="rId97"/>
    <sheet name="nota_090" sheetId="76" state="hidden" r:id="rId98"/>
    <sheet name="nota_091" sheetId="75" state="hidden" r:id="rId99"/>
    <sheet name="nota_092" sheetId="74" state="hidden" r:id="rId100"/>
    <sheet name="nota_093" sheetId="73" state="hidden" r:id="rId101"/>
    <sheet name="nota_094" sheetId="72" state="hidden" r:id="rId102"/>
    <sheet name="nota_095" sheetId="71" state="hidden" r:id="rId103"/>
    <sheet name="nota_096" sheetId="70" state="hidden" r:id="rId104"/>
    <sheet name="nota_097" sheetId="69" state="hidden" r:id="rId105"/>
    <sheet name="nota_098" sheetId="68" state="hidden" r:id="rId106"/>
    <sheet name="nota_099" sheetId="67" state="hidden" r:id="rId107"/>
    <sheet name="nota_100" sheetId="66" state="hidden" r:id="rId108"/>
    <sheet name="nota_101" sheetId="65" state="hidden" r:id="rId109"/>
    <sheet name="nota_102" sheetId="64" state="hidden" r:id="rId110"/>
    <sheet name="nota_103" sheetId="63" state="hidden" r:id="rId111"/>
    <sheet name="nota_104" sheetId="62" state="hidden" r:id="rId112"/>
    <sheet name="nota_105" sheetId="61" state="hidden" r:id="rId113"/>
    <sheet name="nota_106" sheetId="60" state="hidden" r:id="rId114"/>
    <sheet name="nota_107" sheetId="59" state="hidden" r:id="rId115"/>
    <sheet name="nota_108" sheetId="58" state="hidden" r:id="rId116"/>
    <sheet name="nota_109" sheetId="57" state="hidden" r:id="rId117"/>
    <sheet name="nota_110" sheetId="56" state="hidden" r:id="rId118"/>
    <sheet name="nota_111" sheetId="55" state="hidden" r:id="rId119"/>
    <sheet name="nota_112" sheetId="54" state="hidden" r:id="rId120"/>
    <sheet name="nota_113" sheetId="53" state="hidden" r:id="rId121"/>
    <sheet name="nota_114" sheetId="52" state="hidden" r:id="rId122"/>
    <sheet name="nota_115" sheetId="51" state="hidden" r:id="rId123"/>
    <sheet name="nota_116" sheetId="50" state="hidden" r:id="rId124"/>
    <sheet name="nota_117" sheetId="49" state="hidden" r:id="rId125"/>
    <sheet name="nota_118" sheetId="48" state="hidden" r:id="rId126"/>
    <sheet name="nota_119" sheetId="47" state="hidden" r:id="rId127"/>
    <sheet name="nota_120" sheetId="46" state="hidden" r:id="rId128"/>
    <sheet name="nota_121" sheetId="45" state="hidden" r:id="rId129"/>
    <sheet name="nota_122" sheetId="44" state="hidden" r:id="rId130"/>
    <sheet name="nota_123" sheetId="43" state="hidden" r:id="rId131"/>
    <sheet name="nota_124" sheetId="42" state="hidden" r:id="rId132"/>
    <sheet name="nota_125" sheetId="41" state="hidden" r:id="rId133"/>
    <sheet name="nota_126" sheetId="40" state="hidden" r:id="rId134"/>
    <sheet name="nota_127" sheetId="39" state="hidden" r:id="rId135"/>
    <sheet name="nota_128" sheetId="38" state="hidden" r:id="rId136"/>
    <sheet name="nota_129" sheetId="37" state="hidden" r:id="rId137"/>
    <sheet name="nota_130" sheetId="36" state="hidden" r:id="rId138"/>
    <sheet name="nota_131" sheetId="35" state="hidden" r:id="rId139"/>
    <sheet name="nota_132" sheetId="34" state="hidden" r:id="rId140"/>
    <sheet name="nota_133" sheetId="33" state="hidden" r:id="rId141"/>
    <sheet name="nota_134" sheetId="32" state="hidden" r:id="rId142"/>
    <sheet name="nota_135" sheetId="31" state="hidden" r:id="rId143"/>
    <sheet name="nota_136" sheetId="30" state="hidden" r:id="rId144"/>
    <sheet name="nota_137" sheetId="29" state="hidden" r:id="rId145"/>
    <sheet name="nota_138" sheetId="28" state="hidden" r:id="rId146"/>
    <sheet name="nota_139" sheetId="27" state="hidden" r:id="rId147"/>
    <sheet name="nota_140" sheetId="26" state="hidden" r:id="rId148"/>
    <sheet name="nota_141" sheetId="25" state="hidden" r:id="rId149"/>
    <sheet name="nota_142" sheetId="24" state="hidden" r:id="rId150"/>
    <sheet name="nota_143" sheetId="23" state="hidden" r:id="rId151"/>
    <sheet name="nota_144" sheetId="22" state="hidden" r:id="rId152"/>
    <sheet name="nota_145" sheetId="21" state="hidden" r:id="rId153"/>
    <sheet name="nota_146" sheetId="20" state="hidden" r:id="rId154"/>
    <sheet name="nota_147" sheetId="19" state="hidden" r:id="rId155"/>
    <sheet name="nota_148" sheetId="18" state="hidden" r:id="rId156"/>
    <sheet name="nota_149" sheetId="17" state="hidden" r:id="rId157"/>
    <sheet name="nota_150" sheetId="16" state="hidden" r:id="rId158"/>
    <sheet name="nota_151" sheetId="15" state="hidden" r:id="rId159"/>
    <sheet name="nota_152" sheetId="14" state="hidden" r:id="rId160"/>
    <sheet name="nota_153" sheetId="13" state="hidden" r:id="rId161"/>
    <sheet name="nota_154" sheetId="12" state="hidden" r:id="rId162"/>
    <sheet name="nota_155" sheetId="11" state="hidden" r:id="rId163"/>
    <sheet name="nota_156" sheetId="10" state="hidden" r:id="rId164"/>
    <sheet name="AF_Bilans" sheetId="9" state="hidden" r:id="rId165"/>
    <sheet name="AF_RZiS_k" sheetId="8" state="hidden" r:id="rId166"/>
    <sheet name="AF_RZiS_p" sheetId="7" state="hidden" r:id="rId167"/>
    <sheet name="AF_Wskazniki_Bilans" sheetId="6" state="hidden" r:id="rId168"/>
    <sheet name="AF_Wskazniki_RZiS_k" sheetId="5" state="hidden" r:id="rId169"/>
    <sheet name="AF_Wskazniki_RZiS_p" sheetId="4" state="hidden" r:id="rId170"/>
    <sheet name="LEASINGI 3103" sheetId="1" state="hidden" r:id="rId171"/>
  </sheets>
  <definedNames>
    <definedName name="_xlnm.Print_Area" localSheetId="0">Aktywa!$A$1:$E$45,Aktywa!$B$46:$E$96</definedName>
    <definedName name="_xlnm.Print_Area" localSheetId="7">Przeplywy_mp!$B$1:$E$79</definedName>
  </definedNames>
  <calcPr calcId="181029"/>
</workbook>
</file>

<file path=xl/calcChain.xml><?xml version="1.0" encoding="utf-8"?>
<calcChain xmlns="http://schemas.openxmlformats.org/spreadsheetml/2006/main">
  <c r="D45" i="173" l="1"/>
  <c r="E44" i="173"/>
  <c r="E41" i="173"/>
  <c r="D41" i="173"/>
  <c r="E40" i="173"/>
  <c r="D39" i="173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E5" i="173" s="1"/>
  <c r="E13" i="173" s="1"/>
  <c r="E16" i="173" s="1"/>
  <c r="D7" i="173"/>
  <c r="D5" i="173" s="1"/>
  <c r="D13" i="173" s="1"/>
  <c r="D16" i="173" s="1"/>
  <c r="E39" i="173" l="1"/>
  <c r="E28" i="173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I9" i="1"/>
  <c r="I8" i="1"/>
  <c r="I7" i="1"/>
  <c r="I14" i="1"/>
  <c r="K14" i="1" s="1"/>
  <c r="I13" i="1"/>
  <c r="D11" i="1"/>
  <c r="D10" i="1"/>
  <c r="D9" i="1"/>
  <c r="D8" i="1"/>
  <c r="D7" i="1"/>
  <c r="D14" i="1"/>
  <c r="D13" i="1"/>
  <c r="K13" i="1" l="1"/>
  <c r="K8" i="1"/>
  <c r="K10" i="1"/>
  <c r="D42" i="1"/>
  <c r="K42" i="1" s="1"/>
  <c r="D17" i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I19" i="1" l="1"/>
  <c r="K17" i="1"/>
  <c r="L7" i="1"/>
  <c r="L37" i="1"/>
  <c r="C50" i="1"/>
  <c r="K44" i="1"/>
  <c r="K50" i="1" s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D42" i="8" s="1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32" i="170" s="1"/>
  <c r="C31" i="7" s="1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D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F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C15" i="90" s="1"/>
  <c r="C80" i="90" s="1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C9" i="126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3" i="136"/>
  <c r="D18" i="136"/>
  <c r="D38" i="120" s="1"/>
  <c r="D7" i="136"/>
  <c r="C49" i="136"/>
  <c r="C45" i="136" s="1"/>
  <c r="C39" i="136"/>
  <c r="C34" i="136"/>
  <c r="C29" i="136" s="1"/>
  <c r="C23" i="136"/>
  <c r="C18" i="136"/>
  <c r="C38" i="120" s="1"/>
  <c r="C13" i="136"/>
  <c r="C7" i="136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 s="1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C8" i="141"/>
  <c r="D29" i="143"/>
  <c r="D24" i="143"/>
  <c r="D14" i="143"/>
  <c r="D11" i="143"/>
  <c r="D10" i="143"/>
  <c r="D6" i="143"/>
  <c r="C29" i="143"/>
  <c r="C25" i="143"/>
  <c r="C14" i="143"/>
  <c r="C11" i="143"/>
  <c r="D11" i="144"/>
  <c r="D7" i="144"/>
  <c r="C11" i="144"/>
  <c r="C7" i="144"/>
  <c r="D15" i="145"/>
  <c r="D7" i="145"/>
  <c r="C15" i="145"/>
  <c r="C7" i="145"/>
  <c r="D13" i="146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C28" i="164"/>
  <c r="C19" i="164"/>
  <c r="C24" i="164" s="1"/>
  <c r="C11" i="164"/>
  <c r="C7" i="164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E33" i="8"/>
  <c r="E27" i="8"/>
  <c r="F27" i="8" s="1"/>
  <c r="E20" i="8"/>
  <c r="F20" i="8" s="1"/>
  <c r="E18" i="8"/>
  <c r="F18" i="8" s="1"/>
  <c r="E13" i="8"/>
  <c r="F13" i="8" s="1"/>
  <c r="E12" i="8"/>
  <c r="C34" i="8"/>
  <c r="C33" i="8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7" s="1"/>
  <c r="D15" i="170"/>
  <c r="C14" i="7" s="1"/>
  <c r="D14" i="170"/>
  <c r="C13" i="7" s="1"/>
  <c r="D13" i="170"/>
  <c r="C12" i="7" s="1"/>
  <c r="D10" i="170"/>
  <c r="E59" i="9"/>
  <c r="E55" i="9"/>
  <c r="E52" i="9"/>
  <c r="C59" i="9"/>
  <c r="C55" i="9"/>
  <c r="C52" i="9"/>
  <c r="C37" i="9"/>
  <c r="E21" i="9"/>
  <c r="E18" i="9"/>
  <c r="C21" i="9"/>
  <c r="C18" i="9"/>
  <c r="H16" i="72" l="1"/>
  <c r="H16" i="71"/>
  <c r="H16" i="70"/>
  <c r="H16" i="69"/>
  <c r="H16" i="68"/>
  <c r="H16" i="67"/>
  <c r="H16" i="66"/>
  <c r="E51" i="9"/>
  <c r="F62" i="77"/>
  <c r="I29" i="161"/>
  <c r="D29" i="136"/>
  <c r="D22" i="136" s="1"/>
  <c r="I10" i="112"/>
  <c r="D38" i="173"/>
  <c r="D27" i="173" s="1"/>
  <c r="D46" i="173" s="1"/>
  <c r="D49" i="173" s="1"/>
  <c r="D32" i="120"/>
  <c r="D50" i="8"/>
  <c r="D10" i="51"/>
  <c r="C11" i="29"/>
  <c r="I20" i="114"/>
  <c r="I20" i="112"/>
  <c r="C50" i="9"/>
  <c r="I15" i="114"/>
  <c r="I20" i="113"/>
  <c r="I15" i="112"/>
  <c r="D46" i="7"/>
  <c r="D43" i="8"/>
  <c r="E52" i="170"/>
  <c r="E48" i="7" s="1"/>
  <c r="F48" i="7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1" i="164" s="1"/>
  <c r="E8" i="9"/>
  <c r="G21" i="112"/>
  <c r="J25" i="54"/>
  <c r="C17" i="39"/>
  <c r="C17" i="35"/>
  <c r="G17" i="35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C48" i="9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19" i="9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C39" i="120"/>
  <c r="D40" i="7"/>
  <c r="C14" i="9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G37" i="8"/>
  <c r="G54" i="8" s="1"/>
  <c r="G57" i="8" s="1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I19" i="164"/>
  <c r="D17" i="161"/>
  <c r="D31" i="161" s="1"/>
  <c r="G17" i="160"/>
  <c r="H9" i="159"/>
  <c r="E17" i="154"/>
  <c r="G15" i="14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C34" i="137"/>
  <c r="C33" i="120"/>
  <c r="E53" i="9"/>
  <c r="E54" i="9"/>
  <c r="I13" i="160"/>
  <c r="D18" i="144"/>
  <c r="C31" i="120"/>
  <c r="C6" i="136"/>
  <c r="C40" i="120"/>
  <c r="C61" i="120"/>
  <c r="C25" i="120"/>
  <c r="C25" i="77"/>
  <c r="F25" i="77" s="1"/>
  <c r="F27" i="77"/>
  <c r="J10" i="75"/>
  <c r="H13" i="156"/>
  <c r="C15" i="120"/>
  <c r="D30" i="120"/>
  <c r="C22" i="9"/>
  <c r="C23" i="9"/>
  <c r="E6" i="9"/>
  <c r="H9" i="157"/>
  <c r="E7" i="9"/>
  <c r="E14" i="9"/>
  <c r="E26" i="9"/>
  <c r="D13" i="7"/>
  <c r="D9" i="7"/>
  <c r="D30" i="7"/>
  <c r="C32" i="7"/>
  <c r="D35" i="170"/>
  <c r="C37" i="7" s="1"/>
  <c r="C51" i="8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50" i="9"/>
  <c r="G7" i="83"/>
  <c r="G12" i="83" s="1"/>
  <c r="I7" i="82"/>
  <c r="I12" i="82" s="1"/>
  <c r="C12" i="82"/>
  <c r="D12" i="7"/>
  <c r="C35" i="8"/>
  <c r="D33" i="8"/>
  <c r="F33" i="8"/>
  <c r="K8" i="147"/>
  <c r="K12" i="147"/>
  <c r="D18" i="146"/>
  <c r="G11" i="141"/>
  <c r="E24" i="9"/>
  <c r="C57" i="9"/>
  <c r="E48" i="9"/>
  <c r="E57" i="9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90" i="120" s="1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E29" i="170"/>
  <c r="D29" i="170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F34" i="137"/>
  <c r="E17" i="9"/>
  <c r="F6" i="137"/>
  <c r="E34" i="137"/>
  <c r="E20" i="137"/>
  <c r="E6" i="137"/>
  <c r="D34" i="137"/>
  <c r="D20" i="137"/>
  <c r="D6" i="137"/>
  <c r="C20" i="137"/>
  <c r="C6" i="137"/>
  <c r="D55" i="138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C7" i="141"/>
  <c r="E37" i="167"/>
  <c r="E34" i="167" s="1"/>
  <c r="E20" i="167"/>
  <c r="E17" i="167" s="1"/>
  <c r="D37" i="167"/>
  <c r="D34" i="167" s="1"/>
  <c r="D20" i="167"/>
  <c r="D17" i="167" s="1"/>
  <c r="E35" i="170"/>
  <c r="D24" i="170" l="1"/>
  <c r="D30" i="164"/>
  <c r="E35" i="8"/>
  <c r="F35" i="8" s="1"/>
  <c r="E31" i="164"/>
  <c r="I21" i="112"/>
  <c r="H30" i="164"/>
  <c r="I30" i="164" s="1"/>
  <c r="D41" i="7"/>
  <c r="C10" i="9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D6" i="7"/>
  <c r="D5" i="170"/>
  <c r="C6" i="143"/>
  <c r="D71" i="90"/>
  <c r="C31" i="161"/>
  <c r="I16" i="164"/>
  <c r="I31" i="164" s="1"/>
  <c r="C26" i="120"/>
  <c r="F31" i="164"/>
  <c r="C34" i="77"/>
  <c r="F34" i="77" s="1"/>
  <c r="D36" i="143"/>
  <c r="E41" i="9" s="1"/>
  <c r="H31" i="161"/>
  <c r="E7" i="8"/>
  <c r="F7" i="8" s="1"/>
  <c r="E24" i="170"/>
  <c r="H17" i="158"/>
  <c r="E20" i="9"/>
  <c r="D12" i="170"/>
  <c r="C12" i="4" s="1"/>
  <c r="D36" i="89"/>
  <c r="G31" i="164"/>
  <c r="C13" i="90"/>
  <c r="C6" i="90" s="1"/>
  <c r="D25" i="7"/>
  <c r="E26" i="7"/>
  <c r="F26" i="7" s="1"/>
  <c r="E10" i="9"/>
  <c r="C7" i="8"/>
  <c r="D5" i="8"/>
  <c r="E56" i="9"/>
  <c r="D44" i="8"/>
  <c r="G51" i="7"/>
  <c r="G54" i="7" s="1"/>
  <c r="C26" i="7"/>
  <c r="D45" i="167"/>
  <c r="D63" i="167" s="1"/>
  <c r="C6" i="138"/>
  <c r="C60" i="120" s="1"/>
  <c r="C62" i="120" s="1"/>
  <c r="J6" i="75"/>
  <c r="I21" i="113"/>
  <c r="F31" i="161"/>
  <c r="E47" i="170"/>
  <c r="E45" i="7" s="1"/>
  <c r="F45" i="7" s="1"/>
  <c r="C34" i="120"/>
  <c r="H17" i="154"/>
  <c r="C36" i="143"/>
  <c r="C41" i="9" s="1"/>
  <c r="D37" i="138"/>
  <c r="E5" i="170"/>
  <c r="D33" i="116"/>
  <c r="C8" i="9"/>
  <c r="D6" i="8"/>
  <c r="E5" i="7"/>
  <c r="D5" i="7" s="1"/>
  <c r="D51" i="8"/>
  <c r="I17" i="35"/>
  <c r="C67" i="120"/>
  <c r="C29" i="8"/>
  <c r="D29" i="8" s="1"/>
  <c r="D32" i="161"/>
  <c r="E31" i="161"/>
  <c r="H17" i="157"/>
  <c r="D6" i="138"/>
  <c r="D60" i="120" s="1"/>
  <c r="D62" i="120" s="1"/>
  <c r="D63" i="120" s="1"/>
  <c r="D69" i="120" s="1"/>
  <c r="J17" i="38"/>
  <c r="D32" i="7"/>
  <c r="G31" i="161"/>
  <c r="C47" i="9"/>
  <c r="D34" i="120"/>
  <c r="I17" i="161"/>
  <c r="I32" i="161" s="1"/>
  <c r="E27" i="76"/>
  <c r="H17" i="155"/>
  <c r="D55" i="8"/>
  <c r="J17" i="40"/>
  <c r="E45" i="167"/>
  <c r="E63" i="167" s="1"/>
  <c r="E67" i="167" s="1"/>
  <c r="D66" i="167" s="1"/>
  <c r="J6" i="65"/>
  <c r="F16" i="7"/>
  <c r="E17" i="7"/>
  <c r="F17" i="7" s="1"/>
  <c r="D46" i="170"/>
  <c r="C45" i="7"/>
  <c r="D17" i="120"/>
  <c r="G14" i="141"/>
  <c r="C17" i="120" s="1"/>
  <c r="E22" i="9"/>
  <c r="E23" i="9"/>
  <c r="H17" i="159"/>
  <c r="E34" i="170"/>
  <c r="E37" i="7"/>
  <c r="D37" i="7" s="1"/>
  <c r="D21" i="141"/>
  <c r="F21" i="141"/>
  <c r="C71" i="90"/>
  <c r="J6" i="79"/>
  <c r="J17" i="39"/>
  <c r="C6" i="145"/>
  <c r="C23" i="145" s="1"/>
  <c r="C6" i="146"/>
  <c r="C18" i="146" s="1"/>
  <c r="J17" i="37"/>
  <c r="G7" i="141"/>
  <c r="C16" i="120" s="1"/>
  <c r="D16" i="120"/>
  <c r="C21" i="141"/>
  <c r="E60" i="9"/>
  <c r="D64" i="120"/>
  <c r="D67" i="120" s="1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E40" i="8"/>
  <c r="C40" i="8"/>
  <c r="C12" i="5"/>
  <c r="D14" i="8"/>
  <c r="E21" i="141"/>
  <c r="C56" i="9"/>
  <c r="F7" i="80"/>
  <c r="E48" i="8"/>
  <c r="C33" i="116"/>
  <c r="J17" i="41"/>
  <c r="D16" i="7"/>
  <c r="C54" i="9"/>
  <c r="C19" i="9"/>
  <c r="C20" i="9"/>
  <c r="E40" i="9"/>
  <c r="C6" i="144"/>
  <c r="C18" i="144" s="1"/>
  <c r="C40" i="9" s="1"/>
  <c r="D64" i="167"/>
  <c r="C51" i="127"/>
  <c r="C37" i="138"/>
  <c r="E25" i="9" l="1"/>
  <c r="D7" i="8"/>
  <c r="D35" i="8"/>
  <c r="C6" i="9"/>
  <c r="C6" i="89"/>
  <c r="E16" i="8"/>
  <c r="E22" i="8" s="1"/>
  <c r="D23" i="170"/>
  <c r="D33" i="170" s="1"/>
  <c r="E46" i="170"/>
  <c r="C7" i="4"/>
  <c r="D67" i="167"/>
  <c r="E32" i="6"/>
  <c r="D26" i="7"/>
  <c r="E49" i="7"/>
  <c r="F49" i="7" s="1"/>
  <c r="E39" i="9"/>
  <c r="C16" i="8"/>
  <c r="E7" i="7"/>
  <c r="D7" i="7" s="1"/>
  <c r="D17" i="7"/>
  <c r="C63" i="120"/>
  <c r="C39" i="9"/>
  <c r="E23" i="170"/>
  <c r="E33" i="170" s="1"/>
  <c r="C68" i="120"/>
  <c r="C34" i="7"/>
  <c r="F5" i="7"/>
  <c r="C35" i="120"/>
  <c r="C7" i="9"/>
  <c r="I31" i="161"/>
  <c r="G21" i="141"/>
  <c r="E16" i="9"/>
  <c r="C18" i="120"/>
  <c r="E47" i="9"/>
  <c r="E45" i="8"/>
  <c r="F45" i="8" s="1"/>
  <c r="F40" i="8"/>
  <c r="C52" i="127"/>
  <c r="C53" i="127" s="1"/>
  <c r="D54" i="170" s="1"/>
  <c r="C52" i="7" s="1"/>
  <c r="D52" i="7" s="1"/>
  <c r="C36" i="89"/>
  <c r="D40" i="8"/>
  <c r="C45" i="8"/>
  <c r="C48" i="8"/>
  <c r="D18" i="120"/>
  <c r="D41" i="8"/>
  <c r="C53" i="9"/>
  <c r="C49" i="9"/>
  <c r="C16" i="9"/>
  <c r="C38" i="9"/>
  <c r="E42" i="7"/>
  <c r="F42" i="7" s="1"/>
  <c r="F37" i="7"/>
  <c r="E9" i="9"/>
  <c r="F48" i="8"/>
  <c r="E52" i="8"/>
  <c r="F52" i="8" s="1"/>
  <c r="C38" i="7"/>
  <c r="D34" i="170"/>
  <c r="C32" i="6"/>
  <c r="C17" i="4"/>
  <c r="E12" i="4"/>
  <c r="E38" i="9"/>
  <c r="C49" i="7"/>
  <c r="D45" i="7"/>
  <c r="D49" i="7" l="1"/>
  <c r="F16" i="8"/>
  <c r="D53" i="170"/>
  <c r="D56" i="170" s="1"/>
  <c r="D16" i="8"/>
  <c r="E53" i="170"/>
  <c r="E56" i="170" s="1"/>
  <c r="C22" i="8"/>
  <c r="D22" i="8" s="1"/>
  <c r="D45" i="8"/>
  <c r="E49" i="9"/>
  <c r="E61" i="9" s="1"/>
  <c r="E19" i="7"/>
  <c r="D19" i="7" s="1"/>
  <c r="F7" i="7"/>
  <c r="C9" i="9"/>
  <c r="C11" i="9" s="1"/>
  <c r="C69" i="120"/>
  <c r="E15" i="9"/>
  <c r="E27" i="9" s="1"/>
  <c r="C19" i="120"/>
  <c r="C25" i="9"/>
  <c r="D38" i="7"/>
  <c r="C42" i="7"/>
  <c r="E11" i="9"/>
  <c r="D48" i="8"/>
  <c r="C52" i="8"/>
  <c r="D52" i="8" s="1"/>
  <c r="C60" i="9"/>
  <c r="C15" i="9"/>
  <c r="E37" i="8"/>
  <c r="F22" i="8"/>
  <c r="E17" i="5"/>
  <c r="E17" i="4" l="1"/>
  <c r="E42" i="9"/>
  <c r="E44" i="9" s="1"/>
  <c r="E42" i="6" s="1"/>
  <c r="C17" i="5"/>
  <c r="C37" i="8"/>
  <c r="C54" i="8" s="1"/>
  <c r="E27" i="6"/>
  <c r="F19" i="7"/>
  <c r="E34" i="7"/>
  <c r="E51" i="7" s="1"/>
  <c r="E22" i="6"/>
  <c r="D42" i="7"/>
  <c r="E17" i="6"/>
  <c r="C51" i="7"/>
  <c r="E54" i="8"/>
  <c r="F37" i="8"/>
  <c r="C27" i="9"/>
  <c r="E33" i="9"/>
  <c r="C61" i="9"/>
  <c r="E74" i="166" l="1"/>
  <c r="E63" i="9"/>
  <c r="F52" i="9" s="1"/>
  <c r="E12" i="6"/>
  <c r="D37" i="8"/>
  <c r="F34" i="7"/>
  <c r="D34" i="7"/>
  <c r="C42" i="9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F37" i="9" l="1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C27" i="6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D74" i="166" l="1"/>
  <c r="C105" i="168"/>
  <c r="C42" i="6"/>
  <c r="C63" i="9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  <c r="E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1932F54B-5F7D-4F76-9101-8D318A7D30EF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  <comment ref="E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sharedStrings.xml><?xml version="1.0" encoding="utf-8"?>
<sst xmlns="http://schemas.openxmlformats.org/spreadsheetml/2006/main" count="4257" uniqueCount="2013">
  <si>
    <t>AKTYWA</t>
  </si>
  <si>
    <t>a) w jednostkach powiązanych</t>
  </si>
  <si>
    <t>1. Materiały</t>
  </si>
  <si>
    <t>2. Półprodukty i produkty w toku</t>
  </si>
  <si>
    <t>– w tym obiekty w zabudowie</t>
  </si>
  <si>
    <t>3. Produkty gotowe</t>
  </si>
  <si>
    <t>4. Towary</t>
  </si>
  <si>
    <t>1. Należności od jednostek powiązanych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</si>
  <si>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</si>
  <si>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</si>
  <si>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</si>
  <si>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</si>
  <si>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3. Należności od pozostałych jednostek</t>
  </si>
  <si>
    <t>c) inne</t>
  </si>
  <si>
    <t>b) w pozostałych jednostkach</t>
  </si>
  <si>
    <t>AKTYWA RAZEM</t>
  </si>
  <si>
    <t>Nota</t>
  </si>
  <si>
    <t>31.12.2016</t>
  </si>
  <si>
    <t>31.12.2015</t>
  </si>
  <si>
    <t>PASYWA</t>
  </si>
  <si>
    <t>– tworzone zgodnie z umową (statutem) spółki</t>
  </si>
  <si>
    <t>– na udziały (akcje) własne</t>
  </si>
  <si>
    <t>1. Wobec jednostek powiązanych</t>
  </si>
  <si>
    <t>2. Wobec pozostałych jednostek, w których jednostka posiada zaangażowanie w kapitale</t>
  </si>
  <si>
    <t>b) z tytułu emisji dłużnych papierów wartościowych</t>
  </si>
  <si>
    <t>c) inne zobowiązania finansowe</t>
  </si>
  <si>
    <t>d) zobowiązania wekslowe</t>
  </si>
  <si>
    <t>1. Ujemna wartość firmy</t>
  </si>
  <si>
    <t>PASYWA RAZEM</t>
  </si>
  <si>
    <t>Liczba akcji</t>
  </si>
  <si>
    <t>Rozwodniona liczba akcji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</si>
  <si>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</si>
  <si>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</si>
  <si>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</si>
  <si>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</si>
  <si>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</si>
  <si>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</si>
  <si>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</si>
  <si>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</si>
  <si>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</si>
  <si>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</si>
  <si>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</si>
  <si>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</si>
  <si>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</si>
  <si>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</si>
  <si>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</si>
  <si>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</si>
  <si>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</si>
  <si>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</si>
  <si>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</si>
  <si>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</si>
  <si>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</si>
  <si>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</si>
  <si>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</si>
  <si>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</si>
  <si>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</si>
  <si>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</si>
  <si>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</si>
  <si>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</si>
  <si>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</si>
  <si>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</si>
  <si>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</si>
  <si>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</si>
  <si>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</si>
  <si>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</si>
  <si>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</si>
  <si>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</si>
  <si>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</si>
  <si>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</si>
  <si>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</si>
  <si>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</si>
  <si>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</si>
  <si>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</si>
  <si>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</si>
  <si>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</si>
  <si>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</si>
  <si>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</si>
  <si>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</si>
  <si>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</si>
  <si>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</si>
  <si>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</si>
  <si>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</si>
  <si>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</si>
  <si>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</si>
  <si>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</si>
  <si>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</si>
  <si>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</si>
  <si>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</si>
  <si>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</si>
  <si>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</si>
  <si>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</si>
  <si>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</si>
  <si>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</si>
  <si>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</si>
  <si>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</si>
  <si>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</si>
  <si>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</si>
  <si>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</si>
  <si>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– zmiany przyjętych zasad (polityki) rachunkowości</t>
  </si>
  <si>
    <t>– korekty błędów</t>
  </si>
  <si>
    <t>– …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</si>
  <si>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</si>
  <si>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</si>
  <si>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aktualizacji innych aktywów</t>
  </si>
  <si>
    <t>– różnic kursowych z przeliczenia oddziałów zagranicznych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</si>
  <si>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</si>
  <si>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</si>
  <si>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</si>
  <si>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</si>
  <si>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</si>
  <si>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</si>
  <si>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</si>
  <si>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</si>
  <si>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</si>
  <si>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</si>
  <si>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</si>
  <si>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</si>
  <si>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</si>
  <si>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</si>
  <si>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</si>
  <si>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</si>
  <si>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</si>
  <si>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</si>
  <si>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</si>
  <si>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</si>
  <si>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</si>
  <si>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</si>
  <si>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</si>
  <si>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</si>
  <si>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</si>
  <si>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</si>
  <si>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</si>
  <si>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</si>
  <si>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</si>
  <si>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</si>
  <si>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</si>
  <si>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</si>
  <si>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</si>
  <si>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</si>
  <si>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</si>
  <si>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</si>
  <si>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</si>
  <si>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</si>
  <si>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</si>
  <si>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</si>
  <si>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</si>
  <si>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</si>
  <si>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</si>
  <si>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</si>
  <si>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</si>
  <si>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</si>
  <si>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</si>
  <si>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</si>
  <si>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</si>
  <si>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</si>
  <si>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</si>
  <si>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</si>
  <si>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</si>
  <si>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</si>
  <si>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</si>
  <si>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</si>
  <si>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</si>
  <si>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</si>
  <si>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</si>
  <si>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</si>
  <si>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</si>
  <si>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</si>
  <si>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</si>
  <si>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</si>
  <si>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</si>
  <si>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1. Amortyzacja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</si>
  <si>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</si>
  <si>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</si>
  <si>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</si>
  <si>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</si>
  <si>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</si>
  <si>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</si>
  <si>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</si>
  <si>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</si>
  <si>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</si>
  <si>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</si>
  <si>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</si>
  <si>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</si>
  <si>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</si>
  <si>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</si>
  <si>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</si>
  <si>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</si>
  <si>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</si>
  <si>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</si>
  <si>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</si>
  <si>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</si>
  <si>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</si>
  <si>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</si>
  <si>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</si>
  <si>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</si>
  <si>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</si>
  <si>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</si>
  <si>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</si>
  <si>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</si>
  <si>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</si>
  <si>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</si>
  <si>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</si>
  <si>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</si>
  <si>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</si>
  <si>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</si>
  <si>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</si>
  <si>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</si>
  <si>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</si>
  <si>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</si>
  <si>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</si>
  <si>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</si>
  <si>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</si>
  <si>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</si>
  <si>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</si>
  <si>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</si>
  <si>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</si>
  <si>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</si>
  <si>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</si>
  <si>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</si>
  <si>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</si>
  <si>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</si>
  <si>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</si>
  <si>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</si>
  <si>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</si>
  <si>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</si>
  <si>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</si>
  <si>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</si>
  <si>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</si>
  <si>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</si>
  <si>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</si>
  <si>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</si>
  <si>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</si>
  <si>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</si>
  <si>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</si>
  <si>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</si>
  <si>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</si>
  <si>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</si>
  <si>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</si>
  <si>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</si>
  <si>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</si>
  <si>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</si>
  <si>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</si>
  <si>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</si>
  <si>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</si>
  <si>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</si>
  <si>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</si>
  <si>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</si>
  <si>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</si>
  <si>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</si>
  <si>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</si>
  <si>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</si>
  <si>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</si>
  <si>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</si>
  <si>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</si>
  <si>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</si>
  <si>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</si>
  <si>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</si>
  <si>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</si>
  <si>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</si>
  <si>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</si>
  <si>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</si>
  <si>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</si>
  <si>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</si>
  <si>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</si>
  <si>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</si>
  <si>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</si>
  <si>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</si>
  <si>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</si>
  <si>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</si>
  <si>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</si>
  <si>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</si>
  <si>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</si>
  <si>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</si>
  <si>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</si>
  <si>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</si>
  <si>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</si>
  <si>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</si>
  <si>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</si>
  <si>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</si>
  <si>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</si>
  <si>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</si>
  <si>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</si>
  <si>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</si>
  <si>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</si>
  <si>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</si>
  <si>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</si>
  <si>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</si>
  <si>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</si>
  <si>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</si>
  <si>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</si>
  <si>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</si>
  <si>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</si>
  <si>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</si>
  <si>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</si>
  <si>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</si>
  <si>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</si>
  <si>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</si>
  <si>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</si>
  <si>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</si>
  <si>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</si>
  <si>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</si>
  <si>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</si>
  <si>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</si>
  <si>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</si>
  <si>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</si>
  <si>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</si>
  <si>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</si>
  <si>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</si>
  <si>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</si>
  <si>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</si>
  <si>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</si>
  <si>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</si>
  <si>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</si>
  <si>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</si>
  <si>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</si>
  <si>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</si>
  <si>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</si>
  <si>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</si>
  <si>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</si>
  <si>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</si>
  <si>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</si>
  <si>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</si>
  <si>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</si>
  <si>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</si>
  <si>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</si>
  <si>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</si>
  <si>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</si>
  <si>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</si>
  <si>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</si>
  <si>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</si>
  <si>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</si>
  <si>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</si>
  <si>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</si>
  <si>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</si>
  <si>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</si>
  <si>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</si>
  <si>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</si>
  <si>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</si>
  <si>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</si>
  <si>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</si>
  <si>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</si>
  <si>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</si>
  <si>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</si>
  <si>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</si>
  <si>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</si>
  <si>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</si>
  <si>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</si>
  <si>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</si>
  <si>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</si>
  <si>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</si>
  <si>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</si>
  <si>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</si>
  <si>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</si>
  <si>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</si>
  <si>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</si>
  <si>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</si>
  <si>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</si>
  <si>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</si>
  <si>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</si>
  <si>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</si>
  <si>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</si>
  <si>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</si>
  <si>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</si>
  <si>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</si>
  <si>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</si>
  <si>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</si>
  <si>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</si>
  <si>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</si>
  <si>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</si>
  <si>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</si>
  <si>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</si>
  <si>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</si>
  <si>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</si>
  <si>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</si>
  <si>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</si>
  <si>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</si>
  <si>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</si>
  <si>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</si>
  <si>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</si>
  <si>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</si>
  <si>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</si>
  <si>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</si>
  <si>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</si>
  <si>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</si>
  <si>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</si>
  <si>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</si>
  <si>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</si>
  <si>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</si>
  <si>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</si>
  <si>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</si>
  <si>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</si>
  <si>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</si>
  <si>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</si>
  <si>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</si>
  <si>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</si>
  <si>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</si>
  <si>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</si>
  <si>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</si>
  <si>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</si>
  <si>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</si>
  <si>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</si>
  <si>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</si>
  <si>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</si>
  <si>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</si>
  <si>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</si>
  <si>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</si>
  <si>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</si>
  <si>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</si>
  <si>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</si>
  <si>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</si>
  <si>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</si>
  <si>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</si>
  <si>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</si>
  <si>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</si>
  <si>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</si>
  <si>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</si>
  <si>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</si>
  <si>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</si>
  <si>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</si>
  <si>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</si>
  <si>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</si>
  <si>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</si>
  <si>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</si>
  <si>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</si>
  <si>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</si>
  <si>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</si>
  <si>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</si>
  <si>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</si>
  <si>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</si>
  <si>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</si>
  <si>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</si>
  <si>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</si>
  <si>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</si>
  <si>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</si>
  <si>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</si>
  <si>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</si>
  <si>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</si>
  <si>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</si>
  <si>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</si>
  <si>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</si>
  <si>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</si>
  <si>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</si>
  <si>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</si>
  <si>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</si>
  <si>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</si>
  <si>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</si>
  <si>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</si>
  <si>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</si>
  <si>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</si>
  <si>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</si>
  <si>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</si>
  <si>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</si>
  <si>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</si>
  <si>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</si>
  <si>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</si>
  <si>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</si>
  <si>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</si>
  <si>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</si>
  <si>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</si>
  <si>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</si>
  <si>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</si>
  <si>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</si>
  <si>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</si>
  <si>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</si>
  <si>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</si>
  <si>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</si>
  <si>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</si>
  <si>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</si>
  <si>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</si>
  <si>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</si>
  <si>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</si>
  <si>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</si>
  <si>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</si>
  <si>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</si>
  <si>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</si>
  <si>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</si>
  <si>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</si>
  <si>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</si>
  <si>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</si>
  <si>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</si>
  <si>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</si>
  <si>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</si>
  <si>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</si>
  <si>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</si>
  <si>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</si>
  <si>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</si>
  <si>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</si>
  <si>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</si>
  <si>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</si>
  <si>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</si>
  <si>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</si>
  <si>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</si>
  <si>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</si>
  <si>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</si>
  <si>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</si>
  <si>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</si>
  <si>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</si>
  <si>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</si>
  <si>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</si>
  <si>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</si>
  <si>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</si>
  <si>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</si>
  <si>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</si>
  <si>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</si>
  <si>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</si>
  <si>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</si>
  <si>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</si>
  <si>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</si>
  <si>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</si>
  <si>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</si>
  <si>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</si>
  <si>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</si>
  <si>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</si>
  <si>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</si>
  <si>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</si>
  <si>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</si>
  <si>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</si>
  <si>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</si>
  <si>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</si>
  <si>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</si>
  <si>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</si>
  <si>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</si>
  <si>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</si>
  <si>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</si>
  <si>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</si>
  <si>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</si>
  <si>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</si>
  <si>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</si>
  <si>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</si>
  <si>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</si>
  <si>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</si>
  <si>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</si>
  <si>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</si>
  <si>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</si>
  <si>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</si>
  <si>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</si>
  <si>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</si>
  <si>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</si>
  <si>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</si>
  <si>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</si>
  <si>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</si>
  <si>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</si>
  <si>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</si>
  <si>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</si>
  <si>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</si>
  <si>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</si>
  <si>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</si>
  <si>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</si>
  <si>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</si>
  <si>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</si>
  <si>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</si>
  <si>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</si>
  <si>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</si>
  <si>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</si>
  <si>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</si>
  <si>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</si>
  <si>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</si>
  <si>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</si>
  <si>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</si>
  <si>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</si>
  <si>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</si>
  <si>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</si>
  <si>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</si>
  <si>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</si>
  <si>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</si>
  <si>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</si>
  <si>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</si>
  <si>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</si>
  <si>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</si>
  <si>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</si>
  <si>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</si>
  <si>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</si>
  <si>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</si>
  <si>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</si>
  <si>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</si>
  <si>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</si>
  <si>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</si>
  <si>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</si>
  <si>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</si>
  <si>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</si>
  <si>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</si>
  <si>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</si>
  <si>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</si>
  <si>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</si>
  <si>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</si>
  <si>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</si>
  <si>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</si>
  <si>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</si>
  <si>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</si>
  <si>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</si>
  <si>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</si>
  <si>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</si>
  <si>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</si>
  <si>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</si>
  <si>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</si>
  <si>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</si>
  <si>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</si>
  <si>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</si>
  <si>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</si>
  <si>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</si>
  <si>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</si>
  <si>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</si>
  <si>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</si>
  <si>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</si>
  <si>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</si>
  <si>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</si>
  <si>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</si>
  <si>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</si>
  <si>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</si>
  <si>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</si>
  <si>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</si>
  <si>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</si>
  <si>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</si>
  <si>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</si>
  <si>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</si>
  <si>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</si>
  <si>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</si>
  <si>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</si>
  <si>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</si>
  <si>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</si>
  <si>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</si>
  <si>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</si>
  <si>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</si>
  <si>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</si>
  <si>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</si>
  <si>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</si>
  <si>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</si>
  <si>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</si>
  <si>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</si>
  <si>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</si>
  <si>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</si>
  <si>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</si>
  <si>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</si>
  <si>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</si>
  <si>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</si>
  <si>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</si>
  <si>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</si>
  <si>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</si>
  <si>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</si>
  <si>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</si>
  <si>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</si>
  <si>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</si>
  <si>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</si>
  <si>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</si>
  <si>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</si>
  <si>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</si>
  <si>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</si>
  <si>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</si>
  <si>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</si>
  <si>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</si>
  <si>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</si>
  <si>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</si>
  <si>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</si>
  <si>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</si>
  <si>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</si>
  <si>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</si>
  <si>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</si>
  <si>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</si>
  <si>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</si>
  <si>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</si>
  <si>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</si>
  <si>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</si>
  <si>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</si>
  <si>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</si>
  <si>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</si>
  <si>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</si>
  <si>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</si>
  <si>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</si>
  <si>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</si>
  <si>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</si>
  <si>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</si>
  <si>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</si>
  <si>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</si>
  <si>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</si>
  <si>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</si>
  <si>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</si>
  <si>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</si>
  <si>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</si>
  <si>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</si>
  <si>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</si>
  <si>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</si>
  <si>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</si>
  <si>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</si>
  <si>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</si>
  <si>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</si>
  <si>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</si>
  <si>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</si>
  <si>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</si>
  <si>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</si>
  <si>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</si>
  <si>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</si>
  <si>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</si>
  <si>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</si>
  <si>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</si>
  <si>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</si>
  <si>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</si>
  <si>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</si>
  <si>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</si>
  <si>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</si>
  <si>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</si>
  <si>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</si>
  <si>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</si>
  <si>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</si>
  <si>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</si>
  <si>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</si>
  <si>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</si>
  <si>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</si>
  <si>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</si>
  <si>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</si>
  <si>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</si>
  <si>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</si>
  <si>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</si>
  <si>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</si>
  <si>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</si>
  <si>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</si>
  <si>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</si>
  <si>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</si>
  <si>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</si>
  <si>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</si>
  <si>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</si>
  <si>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</si>
  <si>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</si>
  <si>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</si>
  <si>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</si>
  <si>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</si>
  <si>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</si>
  <si>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</si>
  <si>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</si>
  <si>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</si>
  <si>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</si>
  <si>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</si>
  <si>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</si>
  <si>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</si>
  <si>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</si>
  <si>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</si>
  <si>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</si>
  <si>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</si>
  <si>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</si>
  <si>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</si>
  <si>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</si>
  <si>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</si>
  <si>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</si>
  <si>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</si>
  <si>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</si>
  <si>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</si>
  <si>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</si>
  <si>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</si>
  <si>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</si>
  <si>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</si>
  <si>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</si>
  <si>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</si>
  <si>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</si>
  <si>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</si>
  <si>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</si>
  <si>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</si>
  <si>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</si>
  <si>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</si>
  <si>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</si>
  <si>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</si>
  <si>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</si>
  <si>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</si>
  <si>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</si>
  <si>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</si>
  <si>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</si>
  <si>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</si>
  <si>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</si>
  <si>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</si>
  <si>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</si>
  <si>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</si>
  <si>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</si>
  <si>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</si>
  <si>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</si>
  <si>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</si>
  <si>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</si>
  <si>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</si>
  <si>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</si>
  <si>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</si>
  <si>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</si>
  <si>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</si>
  <si>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</si>
  <si>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</si>
  <si>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</si>
  <si>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</si>
  <si>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</si>
  <si>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</si>
  <si>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</si>
  <si>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</si>
  <si>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</si>
  <si>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</si>
  <si>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</si>
  <si>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</si>
  <si>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</si>
  <si>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</si>
  <si>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</si>
  <si>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</si>
  <si>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</si>
  <si>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</si>
  <si>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</si>
  <si>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</si>
  <si>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</si>
  <si>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</si>
  <si>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</si>
  <si>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</si>
  <si>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</si>
  <si>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</si>
  <si>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</si>
  <si>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</si>
  <si>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</si>
  <si>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</si>
  <si>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</si>
  <si>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</si>
  <si>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</si>
  <si>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</si>
  <si>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</si>
  <si>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</si>
  <si>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</si>
  <si>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</si>
  <si>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</si>
  <si>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</si>
  <si>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</si>
  <si>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</si>
  <si>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</si>
  <si>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</si>
  <si>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</si>
  <si>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</si>
  <si>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</si>
  <si>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</si>
  <si>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</si>
  <si>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</si>
  <si>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</si>
  <si>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</si>
  <si>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</si>
  <si>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</si>
  <si>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</si>
  <si>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</si>
  <si>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</si>
  <si>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</si>
  <si>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</si>
  <si>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</si>
  <si>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</si>
  <si>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</si>
  <si>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</si>
  <si>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</si>
  <si>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</si>
  <si>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</si>
  <si>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</si>
  <si>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</si>
  <si>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</si>
  <si>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</si>
  <si>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</si>
  <si>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</si>
  <si>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</si>
  <si>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</si>
  <si>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</si>
  <si>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</si>
  <si>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</si>
  <si>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</si>
  <si>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</si>
  <si>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</si>
  <si>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</si>
  <si>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</si>
  <si>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</si>
  <si>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</si>
  <si>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</si>
  <si>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</si>
  <si>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</si>
  <si>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</si>
  <si>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</si>
  <si>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</si>
  <si>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</si>
  <si>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</si>
  <si>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</si>
  <si>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</si>
  <si>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</si>
  <si>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</si>
  <si>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</si>
  <si>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</si>
  <si>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</si>
  <si>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</si>
  <si>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</si>
  <si>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</si>
  <si>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</si>
  <si>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</si>
  <si>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</si>
  <si>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</si>
  <si>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</si>
  <si>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</si>
  <si>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</si>
  <si>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</si>
  <si>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</si>
  <si>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</si>
  <si>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</si>
  <si>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</si>
  <si>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</si>
  <si>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</si>
  <si>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</si>
  <si>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</si>
  <si>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</si>
  <si>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</si>
  <si>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</si>
  <si>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</si>
  <si>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</si>
  <si>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</si>
  <si>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</si>
  <si>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</si>
  <si>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</si>
  <si>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</si>
  <si>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</si>
  <si>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</si>
  <si>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</si>
  <si>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</si>
  <si>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</si>
  <si>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</si>
  <si>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</si>
  <si>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</si>
  <si>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</si>
  <si>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</si>
  <si>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</si>
  <si>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</si>
  <si>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</si>
  <si>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</si>
  <si>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</si>
  <si>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</si>
  <si>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</si>
  <si>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</si>
  <si>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</si>
  <si>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</si>
  <si>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</si>
  <si>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</si>
  <si>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</si>
  <si>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</si>
  <si>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</si>
  <si>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</si>
  <si>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</si>
  <si>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</si>
  <si>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</si>
  <si>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</si>
  <si>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</si>
  <si>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</si>
  <si>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</si>
  <si>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</si>
  <si>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</si>
  <si>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</si>
  <si>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</si>
  <si>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</si>
  <si>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</si>
  <si>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</si>
  <si>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</si>
  <si>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</si>
  <si>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</si>
  <si>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</si>
  <si>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</si>
  <si>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</si>
  <si>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</si>
  <si>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</si>
  <si>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</si>
  <si>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</si>
  <si>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</si>
  <si>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</si>
  <si>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</si>
  <si>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</si>
  <si>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</si>
  <si>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</si>
  <si>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</si>
  <si>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</si>
  <si>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</si>
  <si>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</si>
  <si>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</si>
  <si>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</si>
  <si>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</si>
  <si>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</si>
  <si>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</si>
  <si>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</si>
  <si>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</si>
  <si>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</si>
  <si>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</si>
  <si>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</si>
  <si>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</si>
  <si>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</si>
  <si>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</si>
  <si>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</si>
  <si>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</si>
  <si>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</si>
  <si>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</si>
  <si>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</si>
  <si>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</si>
  <si>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</si>
  <si>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</si>
  <si>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</si>
  <si>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</si>
  <si>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</si>
  <si>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</si>
  <si>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</si>
  <si>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</si>
  <si>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</si>
  <si>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</si>
  <si>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</si>
  <si>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</si>
  <si>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</si>
  <si>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</si>
  <si>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</si>
  <si>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</si>
  <si>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</si>
  <si>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</si>
  <si>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</si>
  <si>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</si>
  <si>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</si>
  <si>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</si>
  <si>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</si>
  <si>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</si>
  <si>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</si>
  <si>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</si>
  <si>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</si>
  <si>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</si>
  <si>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</si>
  <si>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</si>
  <si>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</si>
  <si>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</si>
  <si>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</si>
  <si>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</si>
  <si>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</si>
  <si>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</si>
  <si>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</si>
  <si>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</si>
  <si>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</si>
  <si>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</si>
  <si>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</si>
  <si>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</si>
  <si>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</si>
  <si>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</si>
  <si>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</si>
  <si>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</si>
  <si>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</si>
  <si>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</si>
  <si>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</si>
  <si>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</si>
  <si>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</si>
  <si>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</si>
  <si>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</si>
  <si>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</si>
  <si>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</si>
  <si>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</si>
  <si>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</si>
  <si>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</si>
  <si>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</si>
  <si>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</si>
  <si>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</si>
  <si>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</si>
  <si>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</si>
  <si>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</si>
  <si>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</si>
  <si>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</si>
  <si>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</si>
  <si>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</si>
  <si>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</si>
  <si>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</si>
  <si>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</si>
  <si>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</si>
  <si>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</si>
  <si>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</si>
  <si>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</si>
  <si>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</si>
  <si>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</si>
  <si>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</si>
  <si>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</si>
  <si>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</si>
  <si>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</si>
  <si>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</si>
  <si>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</si>
  <si>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</si>
  <si>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</si>
  <si>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</si>
  <si>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</si>
  <si>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</si>
  <si>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</si>
  <si>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</si>
  <si>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</si>
  <si>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</si>
  <si>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</si>
  <si>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</si>
  <si>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</si>
  <si>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</si>
  <si>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</si>
  <si>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</si>
  <si>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</si>
  <si>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</si>
  <si>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</si>
  <si>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</si>
  <si>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</si>
  <si>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</si>
  <si>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</si>
  <si>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</si>
  <si>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</si>
  <si>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</si>
  <si>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</si>
  <si>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</si>
  <si>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</si>
  <si>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</si>
  <si>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</si>
  <si>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</si>
  <si>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</si>
  <si>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</si>
  <si>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</si>
  <si>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</si>
  <si>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</si>
  <si>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</si>
  <si>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</si>
  <si>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</si>
  <si>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</si>
  <si>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</si>
  <si>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</si>
  <si>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</si>
  <si>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</si>
  <si>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</si>
  <si>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</si>
  <si>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</si>
  <si>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</si>
  <si>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</si>
  <si>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</si>
  <si>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</si>
  <si>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</si>
  <si>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</si>
  <si>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</si>
  <si>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</si>
  <si>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</si>
  <si>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</si>
  <si>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</si>
  <si>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</si>
  <si>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</si>
  <si>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</si>
  <si>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</si>
  <si>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</si>
  <si>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</si>
  <si>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</si>
  <si>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</si>
  <si>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</si>
  <si>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</si>
  <si>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</si>
  <si>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</si>
  <si>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</si>
  <si>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</si>
  <si>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</si>
  <si>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</si>
  <si>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</si>
  <si>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</si>
  <si>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</si>
  <si>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</si>
  <si>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</si>
  <si>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</si>
  <si>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</si>
  <si>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</si>
  <si>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</si>
  <si>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</si>
  <si>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</si>
  <si>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</si>
  <si>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</si>
  <si>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</si>
  <si>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</si>
  <si>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</si>
  <si>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</si>
  <si>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</si>
  <si>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</si>
  <si>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</si>
  <si>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</si>
  <si>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</si>
  <si>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</si>
  <si>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</si>
  <si>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</si>
  <si>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</si>
  <si>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</si>
  <si>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</si>
  <si>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</si>
  <si>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</si>
  <si>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</si>
  <si>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</si>
  <si>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</si>
  <si>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</si>
  <si>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</si>
  <si>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</si>
  <si>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</si>
  <si>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</si>
  <si>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</si>
  <si>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</si>
  <si>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</si>
  <si>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</si>
  <si>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</si>
  <si>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</si>
  <si>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</si>
  <si>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</si>
  <si>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</si>
  <si>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</si>
  <si>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</si>
  <si>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</si>
  <si>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</si>
  <si>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</si>
  <si>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</si>
  <si>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</si>
  <si>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</si>
  <si>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</si>
  <si>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</si>
  <si>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</si>
  <si>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</si>
  <si>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</si>
  <si>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</si>
  <si>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</si>
  <si>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</si>
  <si>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</si>
  <si>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</si>
  <si>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</si>
  <si>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</si>
  <si>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</si>
  <si>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</si>
  <si>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</si>
  <si>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</si>
  <si>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</si>
  <si>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</si>
  <si>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</si>
  <si>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</si>
  <si>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</si>
  <si>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</si>
  <si>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</si>
  <si>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</si>
  <si>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</si>
  <si>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</si>
  <si>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</si>
  <si>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</si>
  <si>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</si>
  <si>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</si>
  <si>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</si>
  <si>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</si>
  <si>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</si>
  <si>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</si>
  <si>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</si>
  <si>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</si>
  <si>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</si>
  <si>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</si>
  <si>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</si>
  <si>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</si>
  <si>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</si>
  <si>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</si>
  <si>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</si>
  <si>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</si>
  <si>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</si>
  <si>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</si>
  <si>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</si>
  <si>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</si>
  <si>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</si>
  <si>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</si>
  <si>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</si>
  <si>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</si>
  <si>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</si>
  <si>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</si>
  <si>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</si>
  <si>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</si>
  <si>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</si>
  <si>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</si>
  <si>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</si>
  <si>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</si>
  <si>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</si>
  <si>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</si>
  <si>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</si>
  <si>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</si>
  <si>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</si>
  <si>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</si>
  <si>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</si>
  <si>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</si>
  <si>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</si>
  <si>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</si>
  <si>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</si>
  <si>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</si>
  <si>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</si>
  <si>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</si>
  <si>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</si>
  <si>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</si>
  <si>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</si>
  <si>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</si>
  <si>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</si>
  <si>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</si>
  <si>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</si>
  <si>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</si>
  <si>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</si>
  <si>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</si>
  <si>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</si>
  <si>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</si>
  <si>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</si>
  <si>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</si>
  <si>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</si>
  <si>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</si>
  <si>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</si>
  <si>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</si>
  <si>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</si>
  <si>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</si>
  <si>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</si>
  <si>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</si>
  <si>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</si>
  <si>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</si>
  <si>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</si>
  <si>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</si>
  <si>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</si>
  <si>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</si>
  <si>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</si>
  <si>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</si>
  <si>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</si>
  <si>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</si>
  <si>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</si>
  <si>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</si>
  <si>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</si>
  <si>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</si>
  <si>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</si>
  <si>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</si>
  <si>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</si>
  <si>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</si>
  <si>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</si>
  <si>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</si>
  <si>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</si>
  <si>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</si>
  <si>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</si>
  <si>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</si>
  <si>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</si>
  <si>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</si>
  <si>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</si>
  <si>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</si>
  <si>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</si>
  <si>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</si>
  <si>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</si>
  <si>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</si>
  <si>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</si>
  <si>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</si>
  <si>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</si>
  <si>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</si>
  <si>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</si>
  <si>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</si>
  <si>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</si>
  <si>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</si>
  <si>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</si>
  <si>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</si>
  <si>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</si>
  <si>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</si>
  <si>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</si>
  <si>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</si>
  <si>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</si>
  <si>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</si>
  <si>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</si>
  <si>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</si>
  <si>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</si>
  <si>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</si>
  <si>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</si>
  <si>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</si>
  <si>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</si>
  <si>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</si>
  <si>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</si>
  <si>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</si>
  <si>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</si>
  <si>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</si>
  <si>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</si>
  <si>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</si>
  <si>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</si>
  <si>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</si>
  <si>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</si>
  <si>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</si>
  <si>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</si>
  <si>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</si>
  <si>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</si>
  <si>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</si>
  <si>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</si>
  <si>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</si>
  <si>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</si>
  <si>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</si>
  <si>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</si>
  <si>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</si>
  <si>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</si>
  <si>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</si>
  <si>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</si>
  <si>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</si>
  <si>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</si>
  <si>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</si>
  <si>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</si>
  <si>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</si>
  <si>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</si>
  <si>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</si>
  <si>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</si>
  <si>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</si>
  <si>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</si>
  <si>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</si>
  <si>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</si>
  <si>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</si>
  <si>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</si>
  <si>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</si>
  <si>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</si>
  <si>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</si>
  <si>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</si>
  <si>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</si>
  <si>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</si>
  <si>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</si>
  <si>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</si>
  <si>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</si>
  <si>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</si>
  <si>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</si>
  <si>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</si>
  <si>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</si>
  <si>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</si>
  <si>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</si>
  <si>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</si>
  <si>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</si>
  <si>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</si>
  <si>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</si>
  <si>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</si>
  <si>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</si>
  <si>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</si>
  <si>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</si>
  <si>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</si>
  <si>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</si>
  <si>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</si>
  <si>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</si>
  <si>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</si>
  <si>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</si>
  <si>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</si>
  <si>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</si>
  <si>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</si>
  <si>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</si>
  <si>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</si>
  <si>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</si>
  <si>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</si>
  <si>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</si>
  <si>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</si>
  <si>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</si>
  <si>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</si>
  <si>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</si>
  <si>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</si>
  <si>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</si>
  <si>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</si>
  <si>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</si>
  <si>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</si>
  <si>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</si>
  <si>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</si>
  <si>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</si>
  <si>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</si>
  <si>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</si>
  <si>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</si>
  <si>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</si>
  <si>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</si>
  <si>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</si>
  <si>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</si>
  <si>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</si>
  <si>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</si>
  <si>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</si>
  <si>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</si>
  <si>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</si>
  <si>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</si>
  <si>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</si>
  <si>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</si>
  <si>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</si>
  <si>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</si>
  <si>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</si>
  <si>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</si>
  <si>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</si>
  <si>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</si>
  <si>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</si>
  <si>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</si>
  <si>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</si>
  <si>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</si>
  <si>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</si>
  <si>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</si>
  <si>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</si>
  <si>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</si>
  <si>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</si>
  <si>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</si>
  <si>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</si>
  <si>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</si>
  <si>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</si>
  <si>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</si>
  <si>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</si>
  <si>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</si>
  <si>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</si>
  <si>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</si>
  <si>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</si>
  <si>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</si>
  <si>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</si>
  <si>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</si>
  <si>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</si>
  <si>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</si>
  <si>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</si>
  <si>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</si>
  <si>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</si>
  <si>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</si>
  <si>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</si>
  <si>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</si>
  <si>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</si>
  <si>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</si>
  <si>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</si>
  <si>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</si>
  <si>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</si>
  <si>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</si>
  <si>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</si>
  <si>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</si>
  <si>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</si>
  <si>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</si>
  <si>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</si>
  <si>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</si>
  <si>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</si>
  <si>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</si>
  <si>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</si>
  <si>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</si>
  <si>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</si>
  <si>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</si>
  <si>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</si>
  <si>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</si>
  <si>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</si>
  <si>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</si>
  <si>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</si>
  <si>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</si>
  <si>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</si>
  <si>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</si>
  <si>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</si>
  <si>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</si>
  <si>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</si>
  <si>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</si>
  <si>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</si>
  <si>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</si>
  <si>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</si>
  <si>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</si>
  <si>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</si>
  <si>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</si>
  <si>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</si>
  <si>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</si>
  <si>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</si>
  <si>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</si>
  <si>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</si>
  <si>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</si>
  <si>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</si>
  <si>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</si>
  <si>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</si>
  <si>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</si>
  <si>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</si>
  <si>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</si>
  <si>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</si>
  <si>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</si>
  <si>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</si>
  <si>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</si>
  <si>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</si>
  <si>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</si>
  <si>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</si>
  <si>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</si>
  <si>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</si>
  <si>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</si>
  <si>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</si>
  <si>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</si>
  <si>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</si>
  <si>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</si>
  <si>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</si>
  <si>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</si>
  <si>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</si>
  <si>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</si>
  <si>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</si>
  <si>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</si>
  <si>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</si>
  <si>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</si>
  <si>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</si>
  <si>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</si>
  <si>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</si>
  <si>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</si>
  <si>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</si>
  <si>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</si>
  <si>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</si>
  <si>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</si>
  <si>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</si>
  <si>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</si>
  <si>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</si>
  <si>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</si>
  <si>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</si>
  <si>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</si>
  <si>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</si>
  <si>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</si>
  <si>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</si>
  <si>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</si>
  <si>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</si>
  <si>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</si>
  <si>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</si>
  <si>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</si>
  <si>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</si>
  <si>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</si>
  <si>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</si>
  <si>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</si>
  <si>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</si>
  <si>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</si>
  <si>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</si>
  <si>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</si>
  <si>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</si>
  <si>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</si>
  <si>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</si>
  <si>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</si>
  <si>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</si>
  <si>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</si>
  <si>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</si>
  <si>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</si>
  <si>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</si>
  <si>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</si>
  <si>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</si>
  <si>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</si>
  <si>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</si>
  <si>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</si>
  <si>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</si>
  <si>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</si>
  <si>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</si>
  <si>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</si>
  <si>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</si>
  <si>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</si>
  <si>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</si>
  <si>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</si>
  <si>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</si>
  <si>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</si>
  <si>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</si>
  <si>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</si>
  <si>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</si>
  <si>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</si>
  <si>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</si>
  <si>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</si>
  <si>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</si>
  <si>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</si>
  <si>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</si>
  <si>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</si>
  <si>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</si>
  <si>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</si>
  <si>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</si>
  <si>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</si>
  <si>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</si>
  <si>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</si>
  <si>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</si>
  <si>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</si>
  <si>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</si>
  <si>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</si>
  <si>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</si>
  <si>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</si>
  <si>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</si>
  <si>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</si>
  <si>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</si>
  <si>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</si>
  <si>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</si>
  <si>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</si>
  <si>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</si>
  <si>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</si>
  <si>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</si>
  <si>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</si>
  <si>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</si>
  <si>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</si>
  <si>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</si>
  <si>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</si>
  <si>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</si>
  <si>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</si>
  <si>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</si>
  <si>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</si>
  <si>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</si>
  <si>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</si>
  <si>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</si>
  <si>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</si>
  <si>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</si>
  <si>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</si>
  <si>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</si>
  <si>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</si>
  <si>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</si>
  <si>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</si>
  <si>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</si>
  <si>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</si>
  <si>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</si>
  <si>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</si>
  <si>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</si>
  <si>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</si>
  <si>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</si>
  <si>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</si>
  <si>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</si>
  <si>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</si>
  <si>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</si>
  <si>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</si>
  <si>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</si>
  <si>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suma kontrolna</t>
  </si>
  <si>
    <t>Osoba sporzadzająca sprawozdanie : Beata Bernaś</t>
  </si>
  <si>
    <t>Zarząd PRYMUS S.A.</t>
  </si>
  <si>
    <t>Prezes Ewa Kobosko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</si>
  <si>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</si>
  <si>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</si>
  <si>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</si>
  <si>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</si>
  <si>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</si>
  <si>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</si>
  <si>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</si>
  <si>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</si>
  <si>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</si>
  <si>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</si>
  <si>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</si>
  <si>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</si>
  <si>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</si>
  <si>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</si>
  <si>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</si>
  <si>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</si>
  <si>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</si>
  <si>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</si>
  <si>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</si>
  <si>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</si>
  <si>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</si>
  <si>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</si>
  <si>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</si>
  <si>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</si>
  <si>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</si>
  <si>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</si>
  <si>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</si>
  <si>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</si>
  <si>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</si>
  <si>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01.01.2018 - 31.03.2018</t>
  </si>
  <si>
    <t>Tychy, 25 kwietnia 2018</t>
  </si>
  <si>
    <t>5% na premie rezerwa</t>
  </si>
  <si>
    <t>01.01.2019 - 31.03.2019</t>
  </si>
  <si>
    <t>RACHUNEK ZYSKÓW I STRAT [wariant kalkulacyjny] za I KWARTAŁ 2019</t>
  </si>
  <si>
    <t>AKTYWA / ASSETS</t>
  </si>
  <si>
    <t>A. AKTYWA TRWAŁE / NON-CURRENT ASSETS</t>
  </si>
  <si>
    <t>I. Wartości niematerialne i prawne / Intangible assets</t>
  </si>
  <si>
    <t>1. Koszty zakończonych prac rozwojowych / Research and development costs</t>
  </si>
  <si>
    <t>2. Wartość firmy / Goodwill</t>
  </si>
  <si>
    <t>3. Inne wartości niematerialne i prawne / Other intangible assets</t>
  </si>
  <si>
    <t>4. Zaliczki na wartości niematerialne i prawne / Advances for intangible assets</t>
  </si>
  <si>
    <t>II. Rzeczowe aktywa trwałe / Tangible fixed assets</t>
  </si>
  <si>
    <t>1. Środki trwałe / Fixed assets</t>
  </si>
  <si>
    <t>a) grunty (w tym prawo wieczystego użytkowania gruntu) / land (including the right of perpetual usufruct of land)</t>
  </si>
  <si>
    <t>b) budynki, lokale i obiekty inżynierii lądowej i wodnej / buildings, premises and civil engineering structures</t>
  </si>
  <si>
    <t>c) urządzenia techniczne i maszyny / technical devices and machines</t>
  </si>
  <si>
    <t>d) środki transportu / means of transport</t>
  </si>
  <si>
    <t>e) inne środki trwałe / other fixed assets</t>
  </si>
  <si>
    <t>2. Środki trwałe w budowie / Fixed assets under construction</t>
  </si>
  <si>
    <t>3. Zaliczki na środki trwałe w budowie / Advances for fixed assets under construction</t>
  </si>
  <si>
    <t>III. Należności długoterminowe / Long-term receivables</t>
  </si>
  <si>
    <t>1. Od jednostek powiązanych / From related parties</t>
  </si>
  <si>
    <t>2. Od pozostałych jednostek, w których jednostka posiada zaangażowanie w kapitale / From other entities in which the entity has equity interests</t>
  </si>
  <si>
    <t>3. Od pozostałych jednostek / From other units</t>
  </si>
  <si>
    <t>IV. Inwestycje długoterminowe / Long term investments</t>
  </si>
  <si>
    <t>1. Nieruchomości / Real estate</t>
  </si>
  <si>
    <t>2. Wartości niematerialne i prawne / Intangible assets</t>
  </si>
  <si>
    <t>3. Długoterminowe aktywa finansowe / longterm financial assets</t>
  </si>
  <si>
    <t>a) w jednostkach powiązanych / in related entities</t>
  </si>
  <si>
    <t>– udziały lub akcje / shares or stocks</t>
  </si>
  <si>
    <t>– inne papiery wartościowe / other securities</t>
  </si>
  <si>
    <t>– udzielone pożyczki / loans granted</t>
  </si>
  <si>
    <t>– inne długoterminowe aktywa finansowe / other long-term financial assets</t>
  </si>
  <si>
    <t>b) w pozostałych jednostkach, w których jednostka posiada zaangażowanie w kapitale / in other entities in which the entity has equity interests</t>
  </si>
  <si>
    <t>c) w pozostałych jednostkach / in other units</t>
  </si>
  <si>
    <t>4. Inne inwestycje długoterminowe / Other long-term investments</t>
  </si>
  <si>
    <t>V. Długoterminowe rozliczenia międzyokresowe / Long-term prepayments</t>
  </si>
  <si>
    <t>1. Aktywa z tytułu odroczonego podatku dochodowego / Deferred tax assets</t>
  </si>
  <si>
    <t>2. Inne rozliczenia międzyokresowe / Other prepayments</t>
  </si>
  <si>
    <t>B. AKTYWA OBROTOWE / ASSETS</t>
  </si>
  <si>
    <t>I. Zapasy / Wrestling</t>
  </si>
  <si>
    <t>1. Materiały / Materials</t>
  </si>
  <si>
    <t>2. Półprodukty i produkty w toku / Semi-finished products and work in progress</t>
  </si>
  <si>
    <t>– w tym obiekty w zabudowie / including buildings under development</t>
  </si>
  <si>
    <t>3. Produkty gotowe / Finished products</t>
  </si>
  <si>
    <t>4. Towary / Goods</t>
  </si>
  <si>
    <t>5. Zaliczki na dostawy i usługi / Advance payments for supplies and services</t>
  </si>
  <si>
    <t>II. Należności krótkoterminowe / short-term receivables</t>
  </si>
  <si>
    <t>1. Należności od jednostek powiązanych / Receivables from related parties</t>
  </si>
  <si>
    <t>a) z tytułu dostaw i usług, o okresie spłaty: / for supplies and services, with the repayment period:</t>
  </si>
  <si>
    <t>– do 12 miesięcy / up to 12 months</t>
  </si>
  <si>
    <t>powyżej 12 miesięcy / over 12 months</t>
  </si>
  <si>
    <t>b) inne / other</t>
  </si>
  <si>
    <t>2. Należności od pozostałych jednostek, w których jednostka posiada zaangażowanie w kapitale / Receivables from other entities in which the entity has equity interests</t>
  </si>
  <si>
    <t>a) z tytułu dostaw i usług, w okresie spłaty: / for supplies and services, during the repayment period:</t>
  </si>
  <si>
    <t>– powyżej 12 miesięcy / over 12 months</t>
  </si>
  <si>
    <t>3. Należności od pozostałych jednostek / Receivables from other entities</t>
  </si>
  <si>
    <t>b) z tytułu podatków, dotacji, ceł, ubezpieczeń społecznych i zdrowotnych oraz innych tytułów publicznoprawnych / due to taxes, subsidies, customs, social and health insurance and other public law titles</t>
  </si>
  <si>
    <t>c) inne / others</t>
  </si>
  <si>
    <t>d) dochodzone na drodze sądowej / investigation in the court</t>
  </si>
  <si>
    <t>III. Inwestycje krótkoterminowe / Short-term investments</t>
  </si>
  <si>
    <t>1. Krótkoterminowe aktywa finansowe / Short-term financial assets</t>
  </si>
  <si>
    <t>– inne krótkoterminowe aktywa finansowe / other short-term financial assets</t>
  </si>
  <si>
    <t>b) w pozostałych jednostkach / in other units</t>
  </si>
  <si>
    <t>– inne krótkoterminowe aktywa finansowe -leasingi / other short-term financial assets - leases</t>
  </si>
  <si>
    <t>c) środki pieniężne i inne aktywa pieniężne / cash and other cash assets</t>
  </si>
  <si>
    <t>– środki pieniężne w kasie i na rachunkach / cash in hand and on accounts</t>
  </si>
  <si>
    <t>– inne środki pieniężne / others cash means</t>
  </si>
  <si>
    <t>– inne aktywa pieniężne / others cash assets</t>
  </si>
  <si>
    <t>2. Inne inwestycje krótkoterminowe / Other short-term investments</t>
  </si>
  <si>
    <t>IV. Krótkoterminowe rozliczenia międzyokresowe / Short-term prepayments</t>
  </si>
  <si>
    <t>– w tym: aktywa z tytułu niezakończonych umów budowlanych / including: assets due to unfinished construction contracts</t>
  </si>
  <si>
    <t>C. Należne wpłaty na kapitał (fundusz) podstawowy / Due contributions to share capital (fund)</t>
  </si>
  <si>
    <t>D. Udziały (akcje) własne / Own shares</t>
  </si>
  <si>
    <t>AKTYWA RAZEM / TOTAL ASSETS</t>
  </si>
  <si>
    <t>PASYWA / LIABILITIES</t>
  </si>
  <si>
    <t>A. KAPITAŁ (FUNDUSZ) WŁASNY / OWN CAPITAL (FUND)</t>
  </si>
  <si>
    <t>I. Kapitał (fundusz) podstawowy / Share capital (fund)</t>
  </si>
  <si>
    <t>II. Kapitał (fundusz) zapasowy, w tym: / Supplementary capital (fund), including:</t>
  </si>
  <si>
    <t>– nadwyżka wartości sprzedaży (wartości emisyjnej) nad wartością nominalną udziałów (akcji) / surplus of the sale value (issue value) over the nominal value of shares (stocks)</t>
  </si>
  <si>
    <t>III. Kapitał (fundusz) z aktualizacji wyceny, w tym: / Capital (fund) from revaluation, including:</t>
  </si>
  <si>
    <t>– z tytułu aktualizacji wartości godziwej / due to the revaluation of fair value</t>
  </si>
  <si>
    <t>IV. Pozostałe kapitały (fundusze) rezerwowe, w tym: / Other reserve capitals (funds), including:</t>
  </si>
  <si>
    <t>– tworzone zgodnie z umową (statutem) spółki / created in accordance with the company's articles of association</t>
  </si>
  <si>
    <t>– na udziały (akcje) własne / for own shares</t>
  </si>
  <si>
    <t>V. Zysk (strata) z lat ubiegłych ( Skutki błędów lat ubiegłych) / Profit (loss) from previous years (Effects of errors from previous years)</t>
  </si>
  <si>
    <t>VI. Zysk (strata) netto / Net profit (loss)</t>
  </si>
  <si>
    <t>VII. Odpisy z zysku netto w ciągu roku obrotowego (wielkość ujemna) / Write-offs from net profit during the financial year (negative value)</t>
  </si>
  <si>
    <t>B. ZOBOWIĄZANIA I REZERWY NA ZOBOWIĄZANIA / LIABILITIES AND PROVISIONS FOR LIABILITIES</t>
  </si>
  <si>
    <t>I. Rezerwy na zobowiązania / Provisions for liabilities</t>
  </si>
  <si>
    <t xml:space="preserve">1. Rezerwa z tytułu odroczonego podatku dochodowego / reserve for deferred income tax </t>
  </si>
  <si>
    <t>2. Rezerwa na świadczenia emerytalne i podobne / Provision for pensions and similar benefits</t>
  </si>
  <si>
    <t>– długoterminowa / long term</t>
  </si>
  <si>
    <t>– krótkoterminowa / short term</t>
  </si>
  <si>
    <t>3. Pozostałe rezerwy / others reserves</t>
  </si>
  <si>
    <t>– długoterminowe / long term</t>
  </si>
  <si>
    <t>– krótkoterminowe / short term</t>
  </si>
  <si>
    <t>II. Zobowiązania długoterminowe / Long-term liabilities</t>
  </si>
  <si>
    <t>1. Wobec jednostek powiązanych / To related parties</t>
  </si>
  <si>
    <t>2. Wobec pozostałych jednostek, w których jednostka posiada zaangażowanie w kapitale / To other entities in which the entity has equity interests</t>
  </si>
  <si>
    <t>3. Wobec pozostałych jednostek / Regarding other individuals</t>
  </si>
  <si>
    <t>a) kredyty i pożyczki / credits and loans</t>
  </si>
  <si>
    <t>b) z tytułu emisji dłużnych papierów wartościowych / from the issue of debt securities</t>
  </si>
  <si>
    <t>c) inne zobowiązania finansowe / other financial liabilities</t>
  </si>
  <si>
    <t>d) zobowiązania wekslowe / bill of exchange obligations</t>
  </si>
  <si>
    <t>d) inne / other</t>
  </si>
  <si>
    <t>III. Zobowiązania krótkoterminowe /short term liabilities</t>
  </si>
  <si>
    <t>1. Zobowiązania wobec jednostek powiązanych / Liabilities to related entities</t>
  </si>
  <si>
    <t>a) z tytułu dostaw i usług, o okresie wymagalności: / for supplies and services, with maturity:</t>
  </si>
  <si>
    <t>2. Zobowiązania wobec pozostałych jednostek, w których jednostka posiada zaangażowanie w kapitale / Liabilities to other entities in which the entity has equity interests</t>
  </si>
  <si>
    <t>3. Zobowiązania wobec pozostałych jednostek / Liabilities to other entities</t>
  </si>
  <si>
    <t>d) z tytułu dostaw i usług, o okresie wymagalności: / for supplies and services, with maturity:</t>
  </si>
  <si>
    <t>e) zaliczki otrzymane na dostawy i usługi / advances received for supplies and services</t>
  </si>
  <si>
    <t>f) zobowiązania wekslowe / bill of exchange obligations</t>
  </si>
  <si>
    <t>g) z tytułu podatków, ceł, ubezpieczeń społecznych i zdrowotnych oraz innych tytułów publicznoprawnych / due to taxes, customs, social and health insurance and other public law</t>
  </si>
  <si>
    <t>h) z tytułu wynagrodzeń / from remuneration</t>
  </si>
  <si>
    <t>i) inne / other</t>
  </si>
  <si>
    <t>4. Fundusze specjalne / Special funds</t>
  </si>
  <si>
    <t>IV. Rozliczenia międzyokresowe / Accruals</t>
  </si>
  <si>
    <t>1. Ujemna wartość firmy / Negative goodwill</t>
  </si>
  <si>
    <t>2. Rozliczenia międzyokresowe umów budowlanych / Accruals for construction contracts</t>
  </si>
  <si>
    <t>3. Inne rozliczenia międzyokresowe / Other prepayments</t>
  </si>
  <si>
    <t>PASYWA RAZEM / TOTAL  LIABILITIES</t>
  </si>
  <si>
    <t>Wartość księgowa / Book value</t>
  </si>
  <si>
    <t>Liczba akcji / the number of actions</t>
  </si>
  <si>
    <t>Wartość księgowa na jedną akcję (w zł) / Book value per share (in PLN)</t>
  </si>
  <si>
    <t>Rozwodniona liczba akcji / Diluted number of shares</t>
  </si>
  <si>
    <t>Rozwodniona wartość księgowa na jedną akcję (w zł)* / Diluted book value per share (in PLN) *</t>
  </si>
  <si>
    <t>Treść / Contents</t>
  </si>
  <si>
    <t>A. Przychody netto ze sprzedaży  produktów, towarów, materiałów i usług, w tym: / Net revenues from the sale of products, goods, materials and services, including:</t>
  </si>
  <si>
    <t>– od jednostek powiązanych / from related parties</t>
  </si>
  <si>
    <t>I. Przychody netto ze sprzedaży usług / Net revenues from the sale of services</t>
  </si>
  <si>
    <t>II. Przychody netto ze sprzedaży towarów ,produktów i materiałów / Net revenues from the sale of goods, products and materials</t>
  </si>
  <si>
    <t>B. Koszty sprzedanych produktów, towarów,materiałów i usług , w tym: / Costs of products, goods, materials and services sold, including:</t>
  </si>
  <si>
    <t>– jednostkom powiązanym / from related parties</t>
  </si>
  <si>
    <t>I. Koszt  sprzedanych  usług / Cost of services sold</t>
  </si>
  <si>
    <t>II. Wartość i koszt wytworzenia sprzedanych towarów ,produtów i materiałów / Value and production cost of sold goods, products and materials</t>
  </si>
  <si>
    <t>C. Zysk (strata) brutto ze sprzedaży (A–B) / Gross profit (loss) on sales (A – B)</t>
  </si>
  <si>
    <t>D. Koszty sprzedaży / Selling costs</t>
  </si>
  <si>
    <t>E. Koszty ogólnego zarządu / General and administrative expenses</t>
  </si>
  <si>
    <t>F. Zysk (strata) ze sprzedaży (C–D–E) / Profit (loss) on sales (C – D – E)</t>
  </si>
  <si>
    <t>G. Pozostałe przychody operacyjne / Other operating income</t>
  </si>
  <si>
    <t>I. Zysk z tytułu rozchodu niefinansowych aktywów trwałych / Profit on the disposal of non-financial fixed assets</t>
  </si>
  <si>
    <t>II. Dotacje / Grants</t>
  </si>
  <si>
    <t>III. Aktualizacja wartości aktywów niefinansowych (wycena nieruchomości) / Revaluation of non-financial assets (real estate appraisal)</t>
  </si>
  <si>
    <t>IV. Inne przychody operacyjne / Other operating income</t>
  </si>
  <si>
    <t>H. Pozostałe koszty operacyjne / Other operating income</t>
  </si>
  <si>
    <t>I. Strata z tytułu rozchodu niefinansowych aktywów trwałych / Loss on disposal of non-financial fixed assets</t>
  </si>
  <si>
    <t>II. Aktualizacja wartości aktywów niefinansowych / Revaluation of non-financial assets</t>
  </si>
  <si>
    <t>III. Inne koszty operacyjne / Other operational costs</t>
  </si>
  <si>
    <t>I. Zysk (strata) z działalności operacyjnej (F+G–H) / Profit (loss) on operating activities (F + G – H)</t>
  </si>
  <si>
    <t>J. Przychody finansowe / Financial income</t>
  </si>
  <si>
    <t>I. Dywidendy i udziały w zyskach, w tym: / Dividends and profit sharing, including:</t>
  </si>
  <si>
    <t>a) od jednostek powiązanych, w tym / from related entities, incl</t>
  </si>
  <si>
    <t>– w których jednostka posiada zaangażowanie w kapitale / in which the entity has equity interests</t>
  </si>
  <si>
    <t>b) od jednostek pozostałych, w tym / from related entities, incl</t>
  </si>
  <si>
    <t>II. Odsetki, w tym: / Interest, including:</t>
  </si>
  <si>
    <t>III. Zysk z tytułu rozchodu aktywów finansowych, w tym: / Profit on the disposal of financial assets, including:</t>
  </si>
  <si>
    <t>– w jednostkach powiązanych / in related entities</t>
  </si>
  <si>
    <t>IV. Aktualizacja wartości aktywów finansowych / Updating the value of financial assets</t>
  </si>
  <si>
    <t>V. Inne / Other</t>
  </si>
  <si>
    <t>K. Koszty finansowe / Financial costs</t>
  </si>
  <si>
    <t>I. Odsetki, w tym: / Interest, including:</t>
  </si>
  <si>
    <t>– dla jednostek powiązanych / for related units</t>
  </si>
  <si>
    <t xml:space="preserve">II. Strata z tytułu rozchodu aktywów finansowych, w tym: / Loss on disposal of financial assets, including: </t>
  </si>
  <si>
    <t>III. Aktualizacja wartości aktywów finansowych / Updating the value of financial assets</t>
  </si>
  <si>
    <t>IV. Inne / Other</t>
  </si>
  <si>
    <t>L. Zysk (strata) brutto (I+J–K) / Gross profit (loss) (I + J – K)</t>
  </si>
  <si>
    <t>M. Podatek dochodowy / Income tax</t>
  </si>
  <si>
    <t>N. Pozostałe obowiązkowe zmniejszenia zysku (zwiększenia straty) / Other mandatory profit reductions (loss increases)</t>
  </si>
  <si>
    <t>O. Zysk (strata) netto (L–M–N) / Net profit (loss) (L – M – N)</t>
  </si>
  <si>
    <t>I. Kapitał (fundusz) własny na początek okresu (BO) / Equity (fund) at the beginning of the period (BO)</t>
  </si>
  <si>
    <t>– zmiany przyjętych zasad (polityki) rachunkowości / changes in the adopted accounting principles (policy)</t>
  </si>
  <si>
    <t>– korekty błędów lat poprzednich / corrections of errors from previous years</t>
  </si>
  <si>
    <t>I.a. Kapitał (fundusz) własny na początek okresu (BO) po korektach / Equity capital (fund) at the beginning of the period (BO) after adjustments</t>
  </si>
  <si>
    <t>1. Kapitał (fundusz)podstawowy na początek okresu / Share capital (fund) at the beginning of the period</t>
  </si>
  <si>
    <t>1.1. Zmiany kapitału (funduszu) podstawowego / Changes in share capital (fund)</t>
  </si>
  <si>
    <t>a) zwiększenie z tytułu / increase due to,</t>
  </si>
  <si>
    <t>– wydania udziałów (emisji akcji) / issue of shares (issue of shares)</t>
  </si>
  <si>
    <t>– podwyższenie wartości nominalnej udziałów (akcji) / increasing the nominal value of shares (stocks)</t>
  </si>
  <si>
    <t>b) zmniejszenie z tytułu / reduction in title</t>
  </si>
  <si>
    <t>– umorzenia udziałów (akcji) / redemption of shares (stocks)</t>
  </si>
  <si>
    <t>– zmniejszenie wartości nominalnej akcji / reduction of the nominal value of shares</t>
  </si>
  <si>
    <t>1.2. Kapitał (fundusz) podstawowy na koniec okresu / Share capital (fund) at the end of the period</t>
  </si>
  <si>
    <t>2. Kapitał (fundusz) zapasowy na początek okresu / Supplementary capital (fund) at the beginning of the period</t>
  </si>
  <si>
    <t>2.1. Zmiany kapitału (funduszu) zapasowego / Changes in supplementary capital (fund)</t>
  </si>
  <si>
    <t>– emisji akcji powyżej wartości nominalnej / issue of shares above their nominal value</t>
  </si>
  <si>
    <t>– podziału zysku (ustawowo) / profit sharing (statutory)</t>
  </si>
  <si>
    <t>– podziału zysku (ponad wymaganą ustawowo minimalną wartość) / profit distribution (above the statutory minimum value)</t>
  </si>
  <si>
    <t>– zbycie lub likwidacja uprzednio zaktualizowanych środków trwałych – różnica z aktualizacji wyceny dotycząca rozchodowanych środków trwałych / disposal or liquidation of previously updated fixed assets - the difference from revaluation concerning expenditure of fixed assets</t>
  </si>
  <si>
    <t>– pokrycia straty / loss coverage</t>
  </si>
  <si>
    <t>– umorzenia własnych udziałów / redemption of own shares</t>
  </si>
  <si>
    <t>– podwyższenia kapitału zakładowego / share capital increase</t>
  </si>
  <si>
    <t>2.2. Stan kapitału (funduszu) zapasowego na koniec okresu / Supplementary capital (fund) at the end of the period</t>
  </si>
  <si>
    <t>3. Kapitał (fundusz) z aktualizacji wyceny na początek okresu – zmiany przyjętych zasad (polityki) rachunkowości / Revaluation reserve (fund) at the beginning of the period - changes to the adopted accounting principles (policy)</t>
  </si>
  <si>
    <t>3.1. Zmiany kapitału (funduszu) z aktualizacji wyceny / Changes in capital (fund) from revaluation</t>
  </si>
  <si>
    <t>– aktualizacji wyceny środków trwałych / revaluation of fixed assets</t>
  </si>
  <si>
    <t>– aktualizacji wartości godziwej / fair value updates</t>
  </si>
  <si>
    <t>– zmniejszenia rezerwy z tytułu odroczonego podatku dochodowego , ustalonej od różnic przejściowych odnoszonych na ten kapitał / decrease in the provision for deferred income tax, determined for temporary differences related to this capital</t>
  </si>
  <si>
    <t>– aktualizacji innych aktywów / updating other assets</t>
  </si>
  <si>
    <t>– różnic kursowych z przeliczenia oddziałów zagranicznych / exchange rate differences from the conversion of foreign branches</t>
  </si>
  <si>
    <t>– zbycia środków trwałych / disposal of fixed assets</t>
  </si>
  <si>
    <t>– zwiększenia rezerwy z tytułu odroczonego podatku dochodowego , ustalonej od różnic przejściowych odnoszonych na ten kapitał / an increase in the deferred tax liability, determined for temporary differences related to this capital</t>
  </si>
  <si>
    <t>3.2. Kapitał (fundusz) z aktualizacji wyceny na koniec okresu / Revaluation reserve (fund) at the end of the period</t>
  </si>
  <si>
    <t>4. Pozostałe kapitały (fundusze) rezerwowe na początek okresu / Other reserve capitals (funds) at the beginning of the period</t>
  </si>
  <si>
    <t>4.1. Zmiany pozostałych kapitałów (funduszy) rezerwowych / Changes in other reserve capitals (funds)</t>
  </si>
  <si>
    <t>– pokrycia straty bilansowej / balance sheet loss coverage</t>
  </si>
  <si>
    <t>– umorzenia udziałów własnych / redemption of own shares</t>
  </si>
  <si>
    <t>– podwyższenia kapitału zakładowego lub rezerwowego / increasing the share or reserve capital</t>
  </si>
  <si>
    <t>– wypłaty dywidendy / dividend payments</t>
  </si>
  <si>
    <t>– zwrotu dopłat wspólnikom / reimbursement of subsidies to partners</t>
  </si>
  <si>
    <t>4.2. Pozostałe kapitały (fundusze) rezerwowe na koniec okresu / Other reserve capitals (funds) at the end of the period</t>
  </si>
  <si>
    <t>5. Zysk (strata) z lat ubiegłych na początek okresu / Profit (loss) from previous years at the beginning of the period</t>
  </si>
  <si>
    <t>5.1. Zysk z lat ubiegłych na początek okresu / Profit from previous years at the beginning of the period</t>
  </si>
  <si>
    <t>– korekty błędów / error corrections</t>
  </si>
  <si>
    <t>5.2.Zysk z lat ubiegłych na początek okresu, po korektach /  Profit from previous years at the beginning of the period, after adjustments</t>
  </si>
  <si>
    <t>– podziału zysku z lat ubiegłych / distribution of profit from previous years</t>
  </si>
  <si>
    <t>– przeznaczenia na podwyższenie kapitału zakładowego, zapasowego lub rezerwowego / allocation for increasing the share capital, supplementary or reserve capital</t>
  </si>
  <si>
    <t>– pokrycia straty za poprzednie lata obrotowe / coverage of losses for previous financial years</t>
  </si>
  <si>
    <t>– przeznaczenia na umorzenie udziałów / allocation for redemption of shares</t>
  </si>
  <si>
    <t>5.3. Zysk z lat ubiegłych na koniec okresu / Profit from previous years at the end of the period</t>
  </si>
  <si>
    <t>5.4. Strata z lat ubiegłych na początek okresu / Loss from previous years at the beginning of the period</t>
  </si>
  <si>
    <t>5.5. Strata z lat ubiegłych na początek okresu, po korektach / Loss from previous years at the beginning of the period, after adjustments</t>
  </si>
  <si>
    <t>– przeniesienia straty z lat ubiegłych do pokrycia / previous years' loss carried forward to be covered</t>
  </si>
  <si>
    <t>– straty na sprzedaży lub umorzeniu drogą obniżenia kapitału zakładowego udziałów (akcji) własnych nieznajdującej pokrycia w kapitale zapasowym / losses on sale or redemption by reducing the share capital of own shares not covered by the supplementary capital</t>
  </si>
  <si>
    <t>– pokrycia strat z lat ubiegłych z zysku / covering losses from previous years from profit</t>
  </si>
  <si>
    <t>– pokrycia straty z lat ubiegłych z kapitałów: zapasowego i rezerwowego / coverage of losses from previous years with capital: reserve and reserve</t>
  </si>
  <si>
    <t>– pokrycia straty z lat ubiegłych z obniżenia kapitału podstawowego / covering the loss from previous years from the reduction of share capital</t>
  </si>
  <si>
    <t>– pokrycia straty z lat ubiegłych z dopłat wspólników / covering the loss from previous years with additional payments from partners</t>
  </si>
  <si>
    <t>5.6. Strata z lat ubiegłych na koniec okresu / Loss from previous years at the end of the period</t>
  </si>
  <si>
    <t xml:space="preserve">5.7. Zysk (strata) z lat ubiegłych na koniec okresu, / Zysk (strata) z lat ubiegłych na koniec okresu, </t>
  </si>
  <si>
    <t>6. Wynik netto / Netto result</t>
  </si>
  <si>
    <t>a) zysk netto / net profit</t>
  </si>
  <si>
    <t>b) strata netto / net loss</t>
  </si>
  <si>
    <t>c) odpisy z zysku / write-offs of options</t>
  </si>
  <si>
    <t>II. Kapitał (fundusz) własny na koniec okresu (BZ) / Equity (fund) at the end of the period (CB)</t>
  </si>
  <si>
    <t>III. Kapitał (fundusz) własny, po uwzględnieniu proponowanego podziału zysku (pokrycia straty) / Equity (fund) after taking into account the proposed profit distribution (loss coverage)</t>
  </si>
  <si>
    <t>Rachunek przepływów pieniężnych (PLN) (metoda pośrednia) / Statement of cash flows (PLN) (indirect method)</t>
  </si>
  <si>
    <t>A. Przepływy środków pieniężnych z działalności operacyjnej / Cash flows from operating activities</t>
  </si>
  <si>
    <t>I. Zysk (strata) netto / Net profit (loss)</t>
  </si>
  <si>
    <t>II. Korekty razem / Total adjustments</t>
  </si>
  <si>
    <t>1. Amortyzacja / Depreciation</t>
  </si>
  <si>
    <t>2. Zyski (straty) z tytułu różnic kursowych / Profit (loss) due to exchange rate differences</t>
  </si>
  <si>
    <t>3. Odsetki i udziały w zyskach (dywidendy) / Interest and share in profits (dividends)</t>
  </si>
  <si>
    <t>4. Zysk (strata) z działalności inwestycyjnej / Profit (loss) on investment activities</t>
  </si>
  <si>
    <t>5. Zmiana stanu rezerw / Change in reserves</t>
  </si>
  <si>
    <t>6. Zmiana stanu zapasów / Change in inventories</t>
  </si>
  <si>
    <t>7. Zmiana stanu należności / Change in receivables</t>
  </si>
  <si>
    <t>8. Zmiana stanu zobowiązań krótkoterminowych, z wyjątkiem pożyczek i kredytów / Change in short-term liabilities, except for loans and credits</t>
  </si>
  <si>
    <t>9. Zmiana stanu rozliczeń międzyokresowych / Change in the status of accruals</t>
  </si>
  <si>
    <t>10. Inne korekty / Other adjustments</t>
  </si>
  <si>
    <t>III. Przepływy pieniężne netto z działalności operacyjnej (I+II) / Net cash flow from operating activities (I + II)</t>
  </si>
  <si>
    <t>B. Przepływy środków pieniężnych z działalności inwestycyjnej / Cash flow from investing activities</t>
  </si>
  <si>
    <t>I. Wpływy / Influences</t>
  </si>
  <si>
    <t>1. Zbycie wartości niematerialnych i prawnych oraz rzeczowych aktywów trwałych / Sale of intangible assets and tangible fixed assets</t>
  </si>
  <si>
    <t>2. Zbycie inwestycji w nieruchomości oraz wartości niematerialne i prawne / Sale of real estate investments and intangible assets</t>
  </si>
  <si>
    <t>3. Z aktywów finansowych, w tym: / From financial assets, including:</t>
  </si>
  <si>
    <t>– zbycie aktywów finansowych / sale of financial assets</t>
  </si>
  <si>
    <t>– dywidendy i udziały w zyskach / dividends and profit shares</t>
  </si>
  <si>
    <t>– spłata udzielonych pożyczek krótkoterminowych / repayment of short-term loans granted</t>
  </si>
  <si>
    <t>– odsetki / interest</t>
  </si>
  <si>
    <t>– inne wpływy z aktywów finansowych / other proceeds from financial assets</t>
  </si>
  <si>
    <t>4. Inne wpływy inwestycyjne / Other investment incomes</t>
  </si>
  <si>
    <t>II. Wydatki / Expenses</t>
  </si>
  <si>
    <t>1. Nabycie wartości niematerialnych i prawnych oraz rzeczowych aktywów trwałych / Purchase of intangible assets and tangible fixed assets</t>
  </si>
  <si>
    <t>2. Inwestycje w nieruchomości oraz wartości niematerialne i prawne / Investments in real estate and intangible assets</t>
  </si>
  <si>
    <t>3. Na aktywa finansowe, w tym: / For financial assets, including:</t>
  </si>
  <si>
    <t>– nabycie aktywów finansowych / acquisition of financial assets</t>
  </si>
  <si>
    <t>– udzielone pożyczki krótkoterminowe / short-term loans granted</t>
  </si>
  <si>
    <t>– nabycie aktywów niefinansowych / acquisition of non-financial assets</t>
  </si>
  <si>
    <t>4. Inne wydatki inwestycyjne  / Other investment expenses</t>
  </si>
  <si>
    <t>III. Przepływy pieniężne netto z działalności inwestycyjnej (I–II) / Net cash flows from investing activities (I-II)</t>
  </si>
  <si>
    <t>C. Przepływy środków pieniężnych z działalności finansowej / Cash flows from financing activities</t>
  </si>
  <si>
    <t>1. Wpływy netto z wydania udziałów (emisji akcji) i innych instrumentów kapitałowych oraz dopłat do kapitału / Net proceeds from the delivery of shares (share issues) and other equity instruments, and capital contributions</t>
  </si>
  <si>
    <t>2. Kredyty i pożyczki / Credits and loans</t>
  </si>
  <si>
    <t>3. Emisja dłużnych papierów wartościowych / Issue of debt securities</t>
  </si>
  <si>
    <t>4. Inne wpływy finansowe / Other financial inflows</t>
  </si>
  <si>
    <t>1. Nabycie udziałów (akcji) własnych / Purchase of own shares</t>
  </si>
  <si>
    <t>2. Dywidendy i inne wypłaty na rzecz właścicieli / Dividends and other payments to owners</t>
  </si>
  <si>
    <t>3. Inne, niż wypłaty na rzecz właścicieli, wydatki z podziału zysku / Other than payments to owners, profit distribution expenses</t>
  </si>
  <si>
    <t>4. Spłaty kredytów i pożyczek / Repayment of loans and credits</t>
  </si>
  <si>
    <t>5. Wykup dłużnych papierów wartościowych / Redemption of debt securities</t>
  </si>
  <si>
    <t>6. Z tytułu innych zobowiązań finansowych / Due to other financial liabilities</t>
  </si>
  <si>
    <t>7. Płatności zobowiązań z tytułu umów leasingu finansowego / Payment of liabilities under financial lease agreements</t>
  </si>
  <si>
    <t>8. Odsetki / Interest</t>
  </si>
  <si>
    <t>9. Inne wydatki finansowe / Other financial expenses</t>
  </si>
  <si>
    <t>III. Przepływy pieniężne netto z działalności finansowej (I–II) / Net cash flows from financing activities (I-II)</t>
  </si>
  <si>
    <t>D. Przepływy pieniężne netto razem (A.III.+B.III+C.III) / Total net cash flow (A.III. + B.III + C.III)</t>
  </si>
  <si>
    <t>E. Bilansowa zmiana stanu środków pieniężnych, w tym: / Balance sheet change in cash, including:</t>
  </si>
  <si>
    <t>– zmiana stanu środków pieniężnych z tytułu różnic kursowych / change in cash due to exchange rate differences</t>
  </si>
  <si>
    <t>F. Środki pieniężne na początek okresu / Cash at the beginning of the period</t>
  </si>
  <si>
    <t>G. Środki pieniężne na koniec okresu (F+D), w tym: / Cash at the end of the period (F + D), including:</t>
  </si>
  <si>
    <t>– o ograniczonej możliwości dysponowania / with restricted disposal</t>
  </si>
  <si>
    <t>Prezes Adam Łanoszka</t>
  </si>
  <si>
    <t>01.01.2022 - 31.03.2022</t>
  </si>
  <si>
    <t>01.01.2022 DO 31.03.2022</t>
  </si>
  <si>
    <t>Zarząd : Prezes Adam Łanoszka</t>
  </si>
  <si>
    <t>01.01.2023 - 31.03.2023</t>
  </si>
  <si>
    <t>01.01.2023 DO 31.03.2023</t>
  </si>
  <si>
    <t>BILANS na dzień dzień/ BALANCE SHEET for the day 31.03.2023</t>
  </si>
  <si>
    <t>Tychy, 15 maja 2023</t>
  </si>
  <si>
    <t>RACHUNEK ZYSKÓW I STRAT [wariant kalkulacyjny] za I KWARTAŁ 2023 / PROFIT AND LOSS ACCOUNT [calculation variant] for Q1 2022</t>
  </si>
  <si>
    <t>Zestawienie zmian w kapitale (funduszu) własnym / Statement of changes in equity (fund) 31-03-2023</t>
  </si>
  <si>
    <t>Tychy, 15 maj 2023</t>
  </si>
  <si>
    <t>01.01.2023 do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</si>
</sst>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ill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5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4" fontId="0" fillId="2" borderId="4" xfId="0" applyNumberForma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44" fontId="0" fillId="0" borderId="0" xfId="1" applyFont="1"/>
    <xf numFmtId="44" fontId="1" fillId="3" borderId="0" xfId="1" applyFont="1" applyFill="1"/>
    <xf numFmtId="0" fontId="0" fillId="3" borderId="4" xfId="0" applyFill="1" applyBorder="1" applyAlignment="1">
      <alignment horizontal="left" vertical="top" wrapText="1" indent="5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7"/>
    </xf>
    <xf numFmtId="0" fontId="0" fillId="3" borderId="4" xfId="0" applyFill="1" applyBorder="1" applyAlignment="1">
      <alignment horizontal="left" vertical="top" wrapText="1" indent="3"/>
    </xf>
    <xf numFmtId="0" fontId="0" fillId="3" borderId="4" xfId="0" applyFill="1" applyBorder="1" applyAlignment="1">
      <alignment horizontal="left" vertical="top" wrapText="1" indent="4"/>
    </xf>
    <xf numFmtId="0" fontId="0" fillId="3" borderId="4" xfId="0" applyFill="1" applyBorder="1" applyAlignment="1">
      <alignment horizontal="left" vertical="top" wrapText="1" indent="2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4" fontId="1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3" borderId="9" xfId="0" applyNumberForma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2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calcChain" Target="calcChain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94"/>
  <sheetViews>
    <sheetView tabSelected="1" view="pageLayout" zoomScale="70" zoomScaleNormal="90" zoomScalePageLayoutView="70" workbookViewId="0">
      <selection activeCell="K79" sqref="K79"/>
    </sheetView>
  </sheetViews>
  <sheetFormatPr defaultRowHeight="15" x14ac:dyDescent="0.25"/>
  <cols>
    <col min="1" max="1" width="2.7109375" customWidth="1"/>
    <col min="2" max="2" width="90.28515625" customWidth="1"/>
    <col min="3" max="3" width="7.7109375" customWidth="1"/>
    <col min="4" max="5" width="20.7109375" customWidth="1"/>
    <col min="6" max="6" width="2.7109375" customWidth="1"/>
    <col min="8" max="8" width="12.5703125" bestFit="1" customWidth="1"/>
  </cols>
  <sheetData>
    <row r="1" spans="1:6" ht="18.75" x14ac:dyDescent="0.25">
      <c r="A1" s="1"/>
      <c r="B1" s="47" t="s">
        <v>2007</v>
      </c>
      <c r="C1" s="1"/>
      <c r="D1" s="87"/>
      <c r="E1" s="87"/>
      <c r="F1" s="1"/>
    </row>
    <row r="2" spans="1:6" x14ac:dyDescent="0.25">
      <c r="A2" s="1"/>
      <c r="B2" s="3"/>
      <c r="C2" s="3"/>
      <c r="D2" s="3"/>
      <c r="E2" s="3"/>
      <c r="F2" s="1"/>
    </row>
    <row r="3" spans="1:6" x14ac:dyDescent="0.25">
      <c r="A3" s="2"/>
      <c r="B3" s="48" t="s">
        <v>1712</v>
      </c>
      <c r="C3" s="48"/>
      <c r="D3" s="71">
        <v>45016</v>
      </c>
      <c r="E3" s="70">
        <v>44651</v>
      </c>
      <c r="F3" s="15"/>
    </row>
    <row r="4" spans="1:6" x14ac:dyDescent="0.25">
      <c r="A4" s="2"/>
      <c r="B4" s="55" t="s">
        <v>1713</v>
      </c>
      <c r="C4" s="56"/>
      <c r="D4" s="57">
        <v>4793292.55</v>
      </c>
      <c r="E4" s="57">
        <v>5285163.12</v>
      </c>
      <c r="F4" s="15"/>
    </row>
    <row r="5" spans="1:6" x14ac:dyDescent="0.25">
      <c r="A5" s="2"/>
      <c r="B5" s="6" t="s">
        <v>1714</v>
      </c>
      <c r="C5" s="12"/>
      <c r="D5" s="37">
        <v>0</v>
      </c>
      <c r="E5" s="13">
        <v>0</v>
      </c>
      <c r="F5" s="15"/>
    </row>
    <row r="6" spans="1:6" x14ac:dyDescent="0.25">
      <c r="A6" s="2"/>
      <c r="B6" s="7" t="s">
        <v>1715</v>
      </c>
      <c r="C6" s="12"/>
      <c r="D6" s="35">
        <v>0</v>
      </c>
      <c r="E6" s="14">
        <v>0</v>
      </c>
      <c r="F6" s="15"/>
    </row>
    <row r="7" spans="1:6" x14ac:dyDescent="0.25">
      <c r="A7" s="2"/>
      <c r="B7" s="7" t="s">
        <v>1716</v>
      </c>
      <c r="C7" s="12"/>
      <c r="D7" s="35">
        <v>0</v>
      </c>
      <c r="E7" s="14">
        <v>0</v>
      </c>
      <c r="F7" s="15"/>
    </row>
    <row r="8" spans="1:6" x14ac:dyDescent="0.25">
      <c r="A8" s="2"/>
      <c r="B8" s="7" t="s">
        <v>1717</v>
      </c>
      <c r="C8" s="12"/>
      <c r="D8" s="35">
        <v>0</v>
      </c>
      <c r="E8" s="14">
        <v>0</v>
      </c>
      <c r="F8" s="15"/>
    </row>
    <row r="9" spans="1:6" x14ac:dyDescent="0.25">
      <c r="A9" s="2"/>
      <c r="B9" s="7" t="s">
        <v>1718</v>
      </c>
      <c r="C9" s="12"/>
      <c r="D9" s="35">
        <v>0</v>
      </c>
      <c r="E9" s="14">
        <v>0</v>
      </c>
      <c r="F9" s="15"/>
    </row>
    <row r="10" spans="1:6" x14ac:dyDescent="0.25">
      <c r="A10" s="2"/>
      <c r="B10" s="6" t="s">
        <v>1719</v>
      </c>
      <c r="C10" s="4"/>
      <c r="D10" s="37">
        <v>95975.2</v>
      </c>
      <c r="E10" s="37">
        <v>218291.41999999998</v>
      </c>
      <c r="F10" s="15"/>
    </row>
    <row r="11" spans="1:6" x14ac:dyDescent="0.25">
      <c r="A11" s="2"/>
      <c r="B11" s="7" t="s">
        <v>1720</v>
      </c>
      <c r="C11" s="12"/>
      <c r="D11" s="35">
        <v>95975.2</v>
      </c>
      <c r="E11" s="35">
        <v>218291.42</v>
      </c>
      <c r="F11" s="15"/>
    </row>
    <row r="12" spans="1:6" ht="30" x14ac:dyDescent="0.25">
      <c r="A12" s="2"/>
      <c r="B12" s="8" t="s">
        <v>1721</v>
      </c>
      <c r="C12" s="4"/>
      <c r="D12" s="35">
        <v>0</v>
      </c>
      <c r="E12" s="14">
        <v>0</v>
      </c>
      <c r="F12" s="15"/>
    </row>
    <row r="13" spans="1:6" ht="30" x14ac:dyDescent="0.25">
      <c r="A13" s="2"/>
      <c r="B13" s="8" t="s">
        <v>1722</v>
      </c>
      <c r="C13" s="12"/>
      <c r="D13" s="35">
        <v>0</v>
      </c>
      <c r="E13" s="14">
        <v>0</v>
      </c>
      <c r="F13" s="15"/>
    </row>
    <row r="14" spans="1:6" x14ac:dyDescent="0.25">
      <c r="A14" s="2"/>
      <c r="B14" s="8" t="s">
        <v>1723</v>
      </c>
      <c r="C14" s="12"/>
      <c r="D14" s="35">
        <v>0</v>
      </c>
      <c r="E14" s="14">
        <v>0</v>
      </c>
      <c r="F14" s="15"/>
    </row>
    <row r="15" spans="1:6" x14ac:dyDescent="0.25">
      <c r="A15" s="2"/>
      <c r="B15" s="8" t="s">
        <v>1724</v>
      </c>
      <c r="C15" s="12"/>
      <c r="D15" s="35">
        <v>95975.2</v>
      </c>
      <c r="E15" s="35">
        <v>218291.41999999998</v>
      </c>
      <c r="F15" s="15"/>
    </row>
    <row r="16" spans="1:6" x14ac:dyDescent="0.25">
      <c r="A16" s="2"/>
      <c r="B16" s="8" t="s">
        <v>1725</v>
      </c>
      <c r="C16" s="12"/>
      <c r="D16" s="35">
        <v>0</v>
      </c>
      <c r="E16" s="35">
        <v>0</v>
      </c>
      <c r="F16" s="15"/>
    </row>
    <row r="17" spans="1:8" x14ac:dyDescent="0.25">
      <c r="A17" s="2"/>
      <c r="B17" s="7" t="s">
        <v>1726</v>
      </c>
      <c r="C17" s="12"/>
      <c r="D17" s="35">
        <v>0</v>
      </c>
      <c r="E17" s="35">
        <v>0</v>
      </c>
      <c r="F17" s="15"/>
    </row>
    <row r="18" spans="1:8" x14ac:dyDescent="0.25">
      <c r="A18" s="2"/>
      <c r="B18" s="7" t="s">
        <v>1727</v>
      </c>
      <c r="C18" s="4"/>
      <c r="D18" s="35">
        <v>0</v>
      </c>
      <c r="E18" s="35">
        <v>0</v>
      </c>
      <c r="F18" s="15"/>
    </row>
    <row r="19" spans="1:8" x14ac:dyDescent="0.25">
      <c r="A19" s="2"/>
      <c r="B19" s="6" t="s">
        <v>1728</v>
      </c>
      <c r="C19" s="12"/>
      <c r="D19" s="37">
        <v>0</v>
      </c>
      <c r="E19" s="37">
        <v>0</v>
      </c>
      <c r="F19" s="15"/>
    </row>
    <row r="20" spans="1:8" x14ac:dyDescent="0.25">
      <c r="A20" s="2"/>
      <c r="B20" s="7" t="s">
        <v>1729</v>
      </c>
      <c r="C20" s="12"/>
      <c r="D20" s="35">
        <v>0</v>
      </c>
      <c r="E20" s="35">
        <v>0</v>
      </c>
      <c r="F20" s="15"/>
    </row>
    <row r="21" spans="1:8" ht="30" x14ac:dyDescent="0.25">
      <c r="A21" s="2"/>
      <c r="B21" s="7" t="s">
        <v>1730</v>
      </c>
      <c r="C21" s="12"/>
      <c r="D21" s="35">
        <v>0</v>
      </c>
      <c r="E21" s="35">
        <v>0</v>
      </c>
      <c r="F21" s="15"/>
    </row>
    <row r="22" spans="1:8" x14ac:dyDescent="0.25">
      <c r="A22" s="2"/>
      <c r="B22" s="7" t="s">
        <v>1731</v>
      </c>
      <c r="C22" s="12"/>
      <c r="D22" s="35">
        <v>0</v>
      </c>
      <c r="E22" s="35">
        <v>0</v>
      </c>
      <c r="F22" s="15"/>
    </row>
    <row r="23" spans="1:8" x14ac:dyDescent="0.25">
      <c r="A23" s="2"/>
      <c r="B23" s="6" t="s">
        <v>1732</v>
      </c>
      <c r="C23" s="12"/>
      <c r="D23" s="37">
        <v>4549047</v>
      </c>
      <c r="E23" s="37">
        <v>4694397.2</v>
      </c>
      <c r="F23" s="15"/>
    </row>
    <row r="24" spans="1:8" x14ac:dyDescent="0.25">
      <c r="A24" s="2"/>
      <c r="B24" s="7" t="s">
        <v>1733</v>
      </c>
      <c r="C24" s="12"/>
      <c r="D24" s="35">
        <v>3401107</v>
      </c>
      <c r="E24" s="35">
        <v>3383881</v>
      </c>
      <c r="F24" s="15"/>
    </row>
    <row r="25" spans="1:8" x14ac:dyDescent="0.25">
      <c r="A25" s="2"/>
      <c r="B25" s="7" t="s">
        <v>1734</v>
      </c>
      <c r="C25" s="12"/>
      <c r="D25" s="35">
        <v>0</v>
      </c>
      <c r="E25" s="35">
        <v>0</v>
      </c>
      <c r="F25" s="15"/>
    </row>
    <row r="26" spans="1:8" x14ac:dyDescent="0.25">
      <c r="A26" s="2"/>
      <c r="B26" s="7" t="s">
        <v>1735</v>
      </c>
      <c r="C26" s="12"/>
      <c r="D26" s="35">
        <v>1147940</v>
      </c>
      <c r="E26" s="35">
        <v>1310516.2</v>
      </c>
      <c r="F26" s="15"/>
    </row>
    <row r="27" spans="1:8" x14ac:dyDescent="0.25">
      <c r="A27" s="2"/>
      <c r="B27" s="8" t="s">
        <v>1736</v>
      </c>
      <c r="C27" s="12"/>
      <c r="D27" s="35">
        <v>0</v>
      </c>
      <c r="E27" s="14">
        <v>0</v>
      </c>
      <c r="F27" s="15"/>
    </row>
    <row r="28" spans="1:8" x14ac:dyDescent="0.25">
      <c r="A28" s="2"/>
      <c r="B28" s="9" t="s">
        <v>1737</v>
      </c>
      <c r="C28" s="12"/>
      <c r="D28" s="35">
        <v>0</v>
      </c>
      <c r="E28" s="14">
        <v>0</v>
      </c>
      <c r="F28" s="15"/>
    </row>
    <row r="29" spans="1:8" x14ac:dyDescent="0.25">
      <c r="A29" s="2"/>
      <c r="B29" s="9" t="s">
        <v>1738</v>
      </c>
      <c r="C29" s="12"/>
      <c r="D29" s="35">
        <v>0</v>
      </c>
      <c r="E29" s="14">
        <v>0</v>
      </c>
      <c r="F29" s="15"/>
    </row>
    <row r="30" spans="1:8" x14ac:dyDescent="0.25">
      <c r="A30" s="2"/>
      <c r="B30" s="9" t="s">
        <v>1739</v>
      </c>
      <c r="C30" s="12"/>
      <c r="D30" s="35">
        <v>0</v>
      </c>
      <c r="E30" s="14">
        <v>0</v>
      </c>
      <c r="F30" s="15"/>
      <c r="H30" s="32"/>
    </row>
    <row r="31" spans="1:8" x14ac:dyDescent="0.25">
      <c r="A31" s="2"/>
      <c r="B31" s="9" t="s">
        <v>1740</v>
      </c>
      <c r="C31" s="12"/>
      <c r="D31" s="35">
        <v>0</v>
      </c>
      <c r="E31" s="14">
        <v>0</v>
      </c>
      <c r="F31" s="15"/>
    </row>
    <row r="32" spans="1:8" ht="30" x14ac:dyDescent="0.25">
      <c r="A32" s="2"/>
      <c r="B32" s="8" t="s">
        <v>1741</v>
      </c>
      <c r="C32" s="12"/>
      <c r="D32" s="35">
        <v>0</v>
      </c>
      <c r="E32" s="35">
        <v>0</v>
      </c>
      <c r="F32" s="15"/>
    </row>
    <row r="33" spans="1:8" x14ac:dyDescent="0.25">
      <c r="A33" s="2"/>
      <c r="B33" s="9" t="s">
        <v>1737</v>
      </c>
      <c r="C33" s="12"/>
      <c r="D33" s="35">
        <v>1147940</v>
      </c>
      <c r="E33" s="35">
        <v>1147940</v>
      </c>
      <c r="F33" s="15"/>
      <c r="H33" s="33"/>
    </row>
    <row r="34" spans="1:8" x14ac:dyDescent="0.25">
      <c r="A34" s="2"/>
      <c r="B34" s="9" t="s">
        <v>1738</v>
      </c>
      <c r="C34" s="12"/>
      <c r="D34" s="35">
        <v>1147940</v>
      </c>
      <c r="E34" s="35">
        <v>0</v>
      </c>
      <c r="F34" s="15"/>
    </row>
    <row r="35" spans="1:8" x14ac:dyDescent="0.25">
      <c r="A35" s="2"/>
      <c r="B35" s="9" t="s">
        <v>1739</v>
      </c>
      <c r="C35" s="12"/>
      <c r="D35" s="35">
        <v>0</v>
      </c>
      <c r="E35" s="35">
        <v>0</v>
      </c>
      <c r="F35" s="15"/>
    </row>
    <row r="36" spans="1:8" x14ac:dyDescent="0.25">
      <c r="A36" s="2"/>
      <c r="B36" s="9" t="s">
        <v>1740</v>
      </c>
      <c r="C36" s="12"/>
      <c r="D36" s="35">
        <v>0</v>
      </c>
      <c r="E36" s="35">
        <v>0</v>
      </c>
      <c r="F36" s="15"/>
    </row>
    <row r="37" spans="1:8" x14ac:dyDescent="0.25">
      <c r="A37" s="2"/>
      <c r="B37" s="8" t="s">
        <v>1742</v>
      </c>
      <c r="C37" s="12"/>
      <c r="D37" s="35">
        <v>0</v>
      </c>
      <c r="E37" s="35">
        <v>162576.20000000001</v>
      </c>
      <c r="F37" s="15"/>
    </row>
    <row r="38" spans="1:8" x14ac:dyDescent="0.25">
      <c r="A38" s="2"/>
      <c r="B38" s="9" t="s">
        <v>1737</v>
      </c>
      <c r="C38" s="12"/>
      <c r="D38" s="35">
        <v>0</v>
      </c>
      <c r="E38" s="35">
        <v>0</v>
      </c>
      <c r="F38" s="15"/>
    </row>
    <row r="39" spans="1:8" x14ac:dyDescent="0.25">
      <c r="A39" s="2"/>
      <c r="B39" s="9" t="s">
        <v>1738</v>
      </c>
      <c r="C39" s="12"/>
      <c r="D39" s="35">
        <v>0</v>
      </c>
      <c r="E39" s="35">
        <v>0</v>
      </c>
      <c r="F39" s="15"/>
    </row>
    <row r="40" spans="1:8" x14ac:dyDescent="0.25">
      <c r="A40" s="2"/>
      <c r="B40" s="9" t="s">
        <v>1739</v>
      </c>
      <c r="C40" s="12"/>
      <c r="D40" s="35">
        <v>0</v>
      </c>
      <c r="E40" s="35">
        <v>0</v>
      </c>
      <c r="F40" s="15"/>
    </row>
    <row r="41" spans="1:8" x14ac:dyDescent="0.25">
      <c r="A41" s="2"/>
      <c r="B41" s="74" t="s">
        <v>1740</v>
      </c>
      <c r="C41" s="12"/>
      <c r="D41" s="35">
        <v>0</v>
      </c>
      <c r="E41" s="35">
        <v>162576.20000000001</v>
      </c>
      <c r="F41" s="15"/>
    </row>
    <row r="42" spans="1:8" x14ac:dyDescent="0.25">
      <c r="A42" s="2"/>
      <c r="B42" s="7" t="s">
        <v>1743</v>
      </c>
      <c r="C42" s="12"/>
      <c r="D42" s="35">
        <v>0</v>
      </c>
      <c r="E42" s="35">
        <v>0</v>
      </c>
      <c r="F42" s="15"/>
    </row>
    <row r="43" spans="1:8" x14ac:dyDescent="0.25">
      <c r="A43" s="2"/>
      <c r="B43" s="6" t="s">
        <v>1744</v>
      </c>
      <c r="C43" s="12"/>
      <c r="D43" s="37">
        <v>148270.35</v>
      </c>
      <c r="E43" s="37">
        <v>372474.5</v>
      </c>
      <c r="F43" s="15"/>
    </row>
    <row r="44" spans="1:8" x14ac:dyDescent="0.25">
      <c r="A44" s="2"/>
      <c r="B44" s="7" t="s">
        <v>1745</v>
      </c>
      <c r="C44" s="12"/>
      <c r="D44" s="35">
        <v>56937.1</v>
      </c>
      <c r="E44" s="35">
        <v>225594</v>
      </c>
      <c r="F44" s="15"/>
    </row>
    <row r="45" spans="1:8" x14ac:dyDescent="0.25">
      <c r="A45" s="2"/>
      <c r="B45" s="7" t="s">
        <v>1746</v>
      </c>
      <c r="C45" s="12"/>
      <c r="D45" s="35">
        <v>91333.25</v>
      </c>
      <c r="E45" s="14">
        <v>146880.5</v>
      </c>
      <c r="F45" s="15"/>
    </row>
    <row r="46" spans="1:8" x14ac:dyDescent="0.25">
      <c r="A46" s="2"/>
      <c r="B46" s="55" t="s">
        <v>1747</v>
      </c>
      <c r="C46" s="56"/>
      <c r="D46" s="57">
        <v>38777784.909999996</v>
      </c>
      <c r="E46" s="57">
        <v>40934700.369999997</v>
      </c>
      <c r="F46" s="15"/>
    </row>
    <row r="47" spans="1:8" x14ac:dyDescent="0.25">
      <c r="A47" s="2"/>
      <c r="B47" s="6" t="s">
        <v>1748</v>
      </c>
      <c r="C47" s="12"/>
      <c r="D47" s="37">
        <v>5796425.96</v>
      </c>
      <c r="E47" s="13">
        <v>5098384.63</v>
      </c>
      <c r="F47" s="15"/>
    </row>
    <row r="48" spans="1:8" x14ac:dyDescent="0.25">
      <c r="A48" s="2"/>
      <c r="B48" s="7" t="s">
        <v>1749</v>
      </c>
      <c r="C48" s="12"/>
      <c r="D48" s="35">
        <v>0</v>
      </c>
      <c r="E48" s="14">
        <v>0</v>
      </c>
      <c r="F48" s="15"/>
    </row>
    <row r="49" spans="1:8" x14ac:dyDescent="0.25">
      <c r="A49" s="2"/>
      <c r="B49" s="7" t="s">
        <v>1750</v>
      </c>
      <c r="C49" s="12"/>
      <c r="D49" s="35">
        <v>0</v>
      </c>
      <c r="E49" s="14">
        <v>0</v>
      </c>
      <c r="F49" s="15"/>
    </row>
    <row r="50" spans="1:8" x14ac:dyDescent="0.25">
      <c r="A50" s="2"/>
      <c r="B50" s="8" t="s">
        <v>1751</v>
      </c>
      <c r="C50" s="12"/>
      <c r="D50" s="35">
        <v>0</v>
      </c>
      <c r="E50" s="14">
        <v>0</v>
      </c>
      <c r="F50" s="15"/>
    </row>
    <row r="51" spans="1:8" x14ac:dyDescent="0.25">
      <c r="A51" s="2"/>
      <c r="B51" s="7" t="s">
        <v>1752</v>
      </c>
      <c r="C51" s="12"/>
      <c r="D51" s="35">
        <v>0</v>
      </c>
      <c r="E51" s="14">
        <v>0</v>
      </c>
      <c r="F51" s="15"/>
    </row>
    <row r="52" spans="1:8" x14ac:dyDescent="0.25">
      <c r="A52" s="2"/>
      <c r="B52" s="7" t="s">
        <v>1753</v>
      </c>
      <c r="C52" s="12"/>
      <c r="D52" s="35">
        <v>5264532.08</v>
      </c>
      <c r="E52" s="35">
        <v>4238053.6899999995</v>
      </c>
      <c r="F52" s="15"/>
    </row>
    <row r="53" spans="1:8" x14ac:dyDescent="0.25">
      <c r="A53" s="2"/>
      <c r="B53" s="7" t="s">
        <v>1754</v>
      </c>
      <c r="C53" s="12"/>
      <c r="D53" s="35">
        <v>531893.88</v>
      </c>
      <c r="E53" s="14">
        <v>860330.94</v>
      </c>
      <c r="F53" s="15"/>
    </row>
    <row r="54" spans="1:8" x14ac:dyDescent="0.25">
      <c r="A54" s="2"/>
      <c r="B54" s="6" t="s">
        <v>1755</v>
      </c>
      <c r="C54" s="12"/>
      <c r="D54" s="37">
        <v>6013937.8300000001</v>
      </c>
      <c r="E54" s="13">
        <v>11628023.529999999</v>
      </c>
      <c r="F54" s="15"/>
    </row>
    <row r="55" spans="1:8" x14ac:dyDescent="0.25">
      <c r="A55" s="2"/>
      <c r="B55" s="7" t="s">
        <v>1756</v>
      </c>
      <c r="C55" s="12"/>
      <c r="D55" s="35">
        <v>0</v>
      </c>
      <c r="E55" s="14">
        <v>0</v>
      </c>
      <c r="F55" s="15"/>
      <c r="H55" s="32"/>
    </row>
    <row r="56" spans="1:8" ht="30" x14ac:dyDescent="0.25">
      <c r="A56" s="2"/>
      <c r="B56" s="8" t="s">
        <v>1757</v>
      </c>
      <c r="C56" s="12"/>
      <c r="D56" s="35">
        <v>0</v>
      </c>
      <c r="E56" s="14">
        <v>0</v>
      </c>
      <c r="F56" s="15"/>
    </row>
    <row r="57" spans="1:8" x14ac:dyDescent="0.25">
      <c r="A57" s="2"/>
      <c r="B57" s="9" t="s">
        <v>1758</v>
      </c>
      <c r="C57" s="12"/>
      <c r="D57" s="35">
        <v>0</v>
      </c>
      <c r="E57" s="14">
        <v>0</v>
      </c>
      <c r="F57" s="15"/>
    </row>
    <row r="58" spans="1:8" x14ac:dyDescent="0.25">
      <c r="A58" s="2"/>
      <c r="B58" s="9" t="s">
        <v>1759</v>
      </c>
      <c r="C58" s="12"/>
      <c r="D58" s="35">
        <v>0</v>
      </c>
      <c r="E58" s="14">
        <v>0</v>
      </c>
      <c r="F58" s="15"/>
    </row>
    <row r="59" spans="1:8" x14ac:dyDescent="0.25">
      <c r="A59" s="2"/>
      <c r="B59" s="8" t="s">
        <v>1760</v>
      </c>
      <c r="C59" s="12"/>
      <c r="D59" s="35">
        <v>0</v>
      </c>
      <c r="E59" s="14">
        <v>0</v>
      </c>
      <c r="F59" s="15"/>
    </row>
    <row r="60" spans="1:8" ht="30" x14ac:dyDescent="0.25">
      <c r="A60" s="2"/>
      <c r="B60" s="7" t="s">
        <v>1761</v>
      </c>
      <c r="C60" s="12"/>
      <c r="D60" s="35">
        <v>0</v>
      </c>
      <c r="E60" s="14">
        <v>0</v>
      </c>
      <c r="F60" s="15"/>
    </row>
    <row r="61" spans="1:8" ht="30" x14ac:dyDescent="0.25">
      <c r="A61" s="2"/>
      <c r="B61" s="8" t="s">
        <v>1762</v>
      </c>
      <c r="C61" s="12"/>
      <c r="D61" s="35">
        <v>0</v>
      </c>
      <c r="E61" s="14">
        <v>0</v>
      </c>
      <c r="F61" s="15"/>
    </row>
    <row r="62" spans="1:8" x14ac:dyDescent="0.25">
      <c r="A62" s="2"/>
      <c r="B62" s="9" t="s">
        <v>1758</v>
      </c>
      <c r="C62" s="12"/>
      <c r="D62" s="35">
        <v>0</v>
      </c>
      <c r="E62" s="35">
        <v>0</v>
      </c>
      <c r="F62" s="15"/>
    </row>
    <row r="63" spans="1:8" x14ac:dyDescent="0.25">
      <c r="A63" s="2"/>
      <c r="B63" s="9" t="s">
        <v>1763</v>
      </c>
      <c r="C63" s="12"/>
      <c r="D63" s="35">
        <v>0</v>
      </c>
      <c r="E63" s="14">
        <v>0</v>
      </c>
      <c r="F63" s="15"/>
    </row>
    <row r="64" spans="1:8" x14ac:dyDescent="0.25">
      <c r="A64" s="2"/>
      <c r="B64" s="8" t="s">
        <v>1760</v>
      </c>
      <c r="C64" s="12"/>
      <c r="D64" s="35">
        <v>0</v>
      </c>
      <c r="E64" s="14">
        <v>0</v>
      </c>
      <c r="F64" s="15"/>
    </row>
    <row r="65" spans="1:6" x14ac:dyDescent="0.25">
      <c r="A65" s="2"/>
      <c r="B65" s="7" t="s">
        <v>1764</v>
      </c>
      <c r="C65" s="12"/>
      <c r="D65" s="35">
        <v>6013937.8300000001</v>
      </c>
      <c r="E65" s="14">
        <v>11628023.529999999</v>
      </c>
      <c r="F65" s="15"/>
    </row>
    <row r="66" spans="1:6" ht="30" x14ac:dyDescent="0.25">
      <c r="A66" s="2"/>
      <c r="B66" s="8" t="s">
        <v>1762</v>
      </c>
      <c r="C66" s="12"/>
      <c r="D66" s="35">
        <v>5450091.1600000001</v>
      </c>
      <c r="E66" s="14">
        <v>11005434.459999999</v>
      </c>
      <c r="F66" s="15"/>
    </row>
    <row r="67" spans="1:6" x14ac:dyDescent="0.25">
      <c r="A67" s="2"/>
      <c r="B67" s="9" t="s">
        <v>1758</v>
      </c>
      <c r="C67" s="12"/>
      <c r="D67" s="35">
        <v>5450091.1600000001</v>
      </c>
      <c r="E67" s="35">
        <v>11005434.459999999</v>
      </c>
      <c r="F67" s="15"/>
    </row>
    <row r="68" spans="1:6" x14ac:dyDescent="0.25">
      <c r="A68" s="2"/>
      <c r="B68" s="9" t="s">
        <v>1763</v>
      </c>
      <c r="C68" s="12"/>
      <c r="D68" s="35">
        <v>0</v>
      </c>
      <c r="E68" s="35">
        <v>0</v>
      </c>
      <c r="F68" s="15"/>
    </row>
    <row r="69" spans="1:6" ht="45" x14ac:dyDescent="0.25">
      <c r="A69" s="2"/>
      <c r="B69" s="8" t="s">
        <v>1765</v>
      </c>
      <c r="C69" s="12"/>
      <c r="D69" s="39">
        <v>543780.16</v>
      </c>
      <c r="E69" s="39">
        <v>545015.56000000006</v>
      </c>
      <c r="F69" s="15"/>
    </row>
    <row r="70" spans="1:6" x14ac:dyDescent="0.25">
      <c r="A70" s="2"/>
      <c r="B70" s="8" t="s">
        <v>1766</v>
      </c>
      <c r="C70" s="12"/>
      <c r="D70" s="35">
        <v>20066.509999999998</v>
      </c>
      <c r="E70" s="35">
        <v>77573.510000000009</v>
      </c>
      <c r="F70" s="15"/>
    </row>
    <row r="71" spans="1:6" x14ac:dyDescent="0.25">
      <c r="A71" s="2"/>
      <c r="B71" s="8" t="s">
        <v>1767</v>
      </c>
      <c r="C71" s="12"/>
      <c r="D71" s="35">
        <v>0</v>
      </c>
      <c r="E71" s="35">
        <v>0</v>
      </c>
      <c r="F71" s="15"/>
    </row>
    <row r="72" spans="1:6" x14ac:dyDescent="0.25">
      <c r="A72" s="2"/>
      <c r="B72" s="6" t="s">
        <v>1768</v>
      </c>
      <c r="C72" s="12"/>
      <c r="D72" s="37">
        <v>26900930.460000001</v>
      </c>
      <c r="E72" s="37">
        <v>24126263.679999996</v>
      </c>
      <c r="F72" s="15"/>
    </row>
    <row r="73" spans="1:6" x14ac:dyDescent="0.25">
      <c r="A73" s="2"/>
      <c r="B73" s="7" t="s">
        <v>1769</v>
      </c>
      <c r="C73" s="12"/>
      <c r="D73" s="35">
        <v>26900930.460000001</v>
      </c>
      <c r="E73" s="35">
        <v>24126263.679999996</v>
      </c>
      <c r="F73" s="15"/>
    </row>
    <row r="74" spans="1:6" x14ac:dyDescent="0.25">
      <c r="A74" s="2"/>
      <c r="B74" s="8" t="s">
        <v>1736</v>
      </c>
      <c r="C74" s="12"/>
      <c r="D74" s="35">
        <v>0</v>
      </c>
      <c r="E74" s="35">
        <v>0</v>
      </c>
      <c r="F74" s="15"/>
    </row>
    <row r="75" spans="1:6" x14ac:dyDescent="0.25">
      <c r="A75" s="2"/>
      <c r="B75" s="9" t="s">
        <v>1737</v>
      </c>
      <c r="C75" s="12"/>
      <c r="D75" s="35">
        <v>0</v>
      </c>
      <c r="E75" s="35">
        <v>0</v>
      </c>
      <c r="F75" s="15"/>
    </row>
    <row r="76" spans="1:6" x14ac:dyDescent="0.25">
      <c r="A76" s="2"/>
      <c r="B76" s="9" t="s">
        <v>1738</v>
      </c>
      <c r="C76" s="12"/>
      <c r="D76" s="35">
        <v>0</v>
      </c>
      <c r="E76" s="35">
        <v>0</v>
      </c>
      <c r="F76" s="15"/>
    </row>
    <row r="77" spans="1:6" x14ac:dyDescent="0.25">
      <c r="A77" s="2"/>
      <c r="B77" s="9" t="s">
        <v>1739</v>
      </c>
      <c r="C77" s="12"/>
      <c r="D77" s="35">
        <v>0</v>
      </c>
      <c r="E77" s="35">
        <v>0</v>
      </c>
      <c r="F77" s="15"/>
    </row>
    <row r="78" spans="1:6" x14ac:dyDescent="0.25">
      <c r="A78" s="2"/>
      <c r="B78" s="9" t="s">
        <v>1770</v>
      </c>
      <c r="C78" s="12"/>
      <c r="D78" s="35">
        <v>0</v>
      </c>
      <c r="E78" s="35">
        <v>0</v>
      </c>
      <c r="F78" s="15"/>
    </row>
    <row r="79" spans="1:6" x14ac:dyDescent="0.25">
      <c r="A79" s="2"/>
      <c r="B79" s="8" t="s">
        <v>1771</v>
      </c>
      <c r="C79" s="12"/>
      <c r="D79" s="35">
        <v>10764322.199999999</v>
      </c>
      <c r="E79" s="35">
        <v>4891228.25</v>
      </c>
      <c r="F79" s="15"/>
    </row>
    <row r="80" spans="1:6" x14ac:dyDescent="0.25">
      <c r="A80" s="2"/>
      <c r="B80" s="9" t="s">
        <v>1737</v>
      </c>
      <c r="C80" s="12"/>
      <c r="D80" s="35">
        <v>0</v>
      </c>
      <c r="E80" s="35">
        <v>0</v>
      </c>
      <c r="F80" s="15"/>
    </row>
    <row r="81" spans="1:8" x14ac:dyDescent="0.25">
      <c r="A81" s="2"/>
      <c r="B81" s="9" t="s">
        <v>1738</v>
      </c>
      <c r="C81" s="12"/>
      <c r="D81" s="35">
        <v>0</v>
      </c>
      <c r="E81" s="35">
        <v>0</v>
      </c>
      <c r="F81" s="15"/>
    </row>
    <row r="82" spans="1:8" x14ac:dyDescent="0.25">
      <c r="A82" s="2"/>
      <c r="B82" s="9" t="s">
        <v>1739</v>
      </c>
      <c r="C82" s="12"/>
      <c r="D82" s="35">
        <v>10601746</v>
      </c>
      <c r="E82" s="35">
        <v>4465000</v>
      </c>
      <c r="F82" s="15"/>
    </row>
    <row r="83" spans="1:8" ht="30" x14ac:dyDescent="0.25">
      <c r="A83" s="2"/>
      <c r="B83" s="9" t="s">
        <v>1772</v>
      </c>
      <c r="C83" s="12"/>
      <c r="D83" s="35">
        <v>162576.20000000001</v>
      </c>
      <c r="E83" s="35">
        <v>426228.25</v>
      </c>
      <c r="F83" s="15"/>
    </row>
    <row r="84" spans="1:8" x14ac:dyDescent="0.25">
      <c r="A84" s="2"/>
      <c r="B84" s="8" t="s">
        <v>1773</v>
      </c>
      <c r="C84" s="12"/>
      <c r="D84" s="35">
        <v>16136608.26</v>
      </c>
      <c r="E84" s="35">
        <v>19235035.43</v>
      </c>
      <c r="F84" s="15"/>
      <c r="H84" s="32"/>
    </row>
    <row r="85" spans="1:8" x14ac:dyDescent="0.25">
      <c r="A85" s="2"/>
      <c r="B85" s="9" t="s">
        <v>1774</v>
      </c>
      <c r="C85" s="12"/>
      <c r="D85" s="35">
        <v>2590788.89</v>
      </c>
      <c r="E85" s="35">
        <v>18732635.919999994</v>
      </c>
      <c r="F85" s="15"/>
    </row>
    <row r="86" spans="1:8" x14ac:dyDescent="0.25">
      <c r="A86" s="2"/>
      <c r="B86" s="9" t="s">
        <v>1775</v>
      </c>
      <c r="C86" s="12"/>
      <c r="D86" s="35">
        <v>13545819.369999999</v>
      </c>
      <c r="E86" s="35">
        <v>502399.51</v>
      </c>
      <c r="F86" s="15"/>
    </row>
    <row r="87" spans="1:8" x14ac:dyDescent="0.25">
      <c r="A87" s="2"/>
      <c r="B87" s="9" t="s">
        <v>1776</v>
      </c>
      <c r="C87" s="12"/>
      <c r="D87" s="35">
        <v>0</v>
      </c>
      <c r="E87" s="35">
        <v>0</v>
      </c>
      <c r="F87" s="15"/>
    </row>
    <row r="88" spans="1:8" x14ac:dyDescent="0.25">
      <c r="A88" s="2"/>
      <c r="B88" s="7" t="s">
        <v>1777</v>
      </c>
      <c r="C88" s="12"/>
      <c r="D88" s="35">
        <v>0</v>
      </c>
      <c r="E88" s="35">
        <v>0</v>
      </c>
      <c r="F88" s="15"/>
    </row>
    <row r="89" spans="1:8" x14ac:dyDescent="0.25">
      <c r="A89" s="2"/>
      <c r="B89" s="6" t="s">
        <v>1778</v>
      </c>
      <c r="C89" s="12"/>
      <c r="D89" s="37">
        <v>66490.66</v>
      </c>
      <c r="E89" s="37">
        <v>82028.53</v>
      </c>
      <c r="F89" s="15"/>
    </row>
    <row r="90" spans="1:8" ht="30" x14ac:dyDescent="0.25">
      <c r="A90" s="2"/>
      <c r="B90" s="7" t="s">
        <v>1779</v>
      </c>
      <c r="C90" s="12"/>
      <c r="D90" s="35">
        <v>0</v>
      </c>
      <c r="E90" s="35">
        <v>0</v>
      </c>
      <c r="F90" s="15"/>
    </row>
    <row r="91" spans="1:8" x14ac:dyDescent="0.25">
      <c r="A91" s="2"/>
      <c r="B91" s="5" t="s">
        <v>1780</v>
      </c>
      <c r="C91" s="12"/>
      <c r="D91" s="37">
        <v>0</v>
      </c>
      <c r="E91" s="37">
        <v>0</v>
      </c>
      <c r="F91" s="15"/>
    </row>
    <row r="92" spans="1:8" x14ac:dyDescent="0.25">
      <c r="A92" s="2"/>
      <c r="B92" s="5" t="s">
        <v>1781</v>
      </c>
      <c r="C92" s="12"/>
      <c r="D92" s="37">
        <v>0</v>
      </c>
      <c r="E92" s="37">
        <v>0</v>
      </c>
      <c r="F92" s="15"/>
    </row>
    <row r="93" spans="1:8" x14ac:dyDescent="0.25">
      <c r="A93" s="2"/>
      <c r="B93" s="49" t="s">
        <v>1782</v>
      </c>
      <c r="C93" s="50"/>
      <c r="D93" s="51">
        <v>43571077.460000001</v>
      </c>
      <c r="E93" s="51">
        <v>46219863.489999995</v>
      </c>
      <c r="F93" s="15"/>
    </row>
    <row r="94" spans="1:8" x14ac:dyDescent="0.25">
      <c r="A94" s="1"/>
      <c r="B94" s="11"/>
      <c r="C94" s="11"/>
      <c r="E94" s="31"/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&amp;C&amp;"Arial Black,Pogrubiony"&amp;K03+000PRYMUS S.A.
ul. Turyńska 101, 43-100 Tychy
</oddHeader>
    <oddFooter xml:space="preserve">&amp;LTYCHY 13 maj 2023
&amp;COsoba sporządzająca sprawozdanie : Beata Bernaś&amp;RZarząd PRYMUS S.A : Prezes Adam Łanoszka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327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90" x14ac:dyDescent="0.25">
      <c r="A5" s="2"/>
      <c r="B5" s="4"/>
      <c r="C5" s="4" t="s">
        <v>503</v>
      </c>
      <c r="D5" s="4" t="s">
        <v>504</v>
      </c>
      <c r="E5" s="4" t="s">
        <v>505</v>
      </c>
      <c r="F5" s="4" t="s">
        <v>506</v>
      </c>
      <c r="G5" s="4" t="s">
        <v>507</v>
      </c>
      <c r="H5" s="4" t="s">
        <v>508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25">
      <c r="A7" s="2"/>
      <c r="B7" s="24" t="s">
        <v>483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25">
      <c r="A11" s="2"/>
      <c r="B11" s="24" t="s">
        <v>487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25">
      <c r="A13" s="2"/>
      <c r="B13" s="18" t="s">
        <v>489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25">
      <c r="A14" s="2"/>
      <c r="B14" s="18" t="s">
        <v>485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25">
      <c r="A15" s="2"/>
      <c r="B15" s="18" t="s">
        <v>486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25">
      <c r="A16" s="2"/>
      <c r="B16" s="10" t="s">
        <v>490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25">
      <c r="A17" s="2"/>
      <c r="B17" s="10" t="s">
        <v>491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25">
      <c r="A18" s="2"/>
      <c r="B18" s="24" t="s">
        <v>492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25">
      <c r="A19" s="2"/>
      <c r="B19" s="24" t="s">
        <v>493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25">
      <c r="A20" s="2"/>
      <c r="B20" s="18" t="s">
        <v>488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25">
      <c r="A21" s="2"/>
      <c r="B21" s="18" t="s">
        <v>489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25">
      <c r="A22" s="2"/>
      <c r="B22" s="18" t="s">
        <v>485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25">
      <c r="A23" s="2"/>
      <c r="B23" s="18" t="s">
        <v>486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25">
      <c r="A24" s="2"/>
      <c r="B24" s="10" t="s">
        <v>494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25">
      <c r="A25" s="2"/>
      <c r="B25" s="10" t="s">
        <v>495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25">
      <c r="A26" s="2"/>
      <c r="B26" s="24" t="s">
        <v>496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25">
      <c r="A27" s="2"/>
      <c r="B27" s="24" t="s">
        <v>497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25">
      <c r="A28" s="2"/>
      <c r="B28" s="10" t="s">
        <v>498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25">
      <c r="A29" s="2"/>
      <c r="B29" s="10" t="s">
        <v>499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25">
      <c r="A30" s="2"/>
      <c r="B30" s="10" t="s">
        <v>500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25">
      <c r="A31" s="2"/>
      <c r="B31" s="16" t="s">
        <v>501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25">
      <c r="A33" s="1"/>
      <c r="B33" s="17" t="s">
        <v>502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25">
      <c r="A34" s="2"/>
      <c r="B34" s="92"/>
      <c r="C34" s="88"/>
      <c r="D34" s="88"/>
      <c r="E34" s="88"/>
      <c r="F34" s="88"/>
      <c r="G34" s="88"/>
      <c r="H34" s="88"/>
      <c r="I34" s="88"/>
      <c r="J34" s="15"/>
    </row>
    <row r="35" spans="1:10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262</v>
      </c>
      <c r="C2" s="23"/>
      <c r="D2" s="23"/>
      <c r="E2" s="23"/>
      <c r="F2" s="23"/>
      <c r="G2" s="1"/>
    </row>
    <row r="3" spans="1:7" x14ac:dyDescent="0.25">
      <c r="A3" s="1"/>
      <c r="B3" s="89" t="s">
        <v>417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29</v>
      </c>
      <c r="C5" s="4" t="s">
        <v>1215</v>
      </c>
      <c r="D5" s="4" t="s">
        <v>1216</v>
      </c>
      <c r="E5" s="4" t="s">
        <v>1217</v>
      </c>
      <c r="F5" s="4" t="s">
        <v>1218</v>
      </c>
      <c r="G5" s="15"/>
    </row>
    <row r="6" spans="1:7" x14ac:dyDescent="0.25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40.7109375" customWidth="1"/>
    <col min="4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263</v>
      </c>
      <c r="C2" s="23"/>
      <c r="D2" s="23"/>
      <c r="E2" s="23"/>
      <c r="F2" s="23"/>
      <c r="G2" s="1"/>
    </row>
    <row r="3" spans="1:7" x14ac:dyDescent="0.25">
      <c r="A3" s="1"/>
      <c r="B3" s="89" t="s">
        <v>418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1219</v>
      </c>
      <c r="C5" s="4" t="s">
        <v>1220</v>
      </c>
      <c r="D5" s="4" t="s">
        <v>29</v>
      </c>
      <c r="E5" s="4" t="s">
        <v>1215</v>
      </c>
      <c r="F5" s="4" t="s">
        <v>1216</v>
      </c>
      <c r="G5" s="15"/>
    </row>
    <row r="6" spans="1:7" x14ac:dyDescent="0.25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264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419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25">
      <c r="A17" s="2"/>
      <c r="B17" s="24" t="s">
        <v>656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265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420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25">
      <c r="A17" s="2"/>
      <c r="B17" s="24" t="s">
        <v>656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266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421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25">
      <c r="A17" s="2"/>
      <c r="B17" s="24" t="s">
        <v>656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422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25">
      <c r="A17" s="2"/>
      <c r="B17" s="24" t="s">
        <v>656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423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25">
      <c r="A17" s="2"/>
      <c r="B17" s="24" t="s">
        <v>656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424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25">
      <c r="A17" s="2"/>
      <c r="B17" s="24" t="s">
        <v>656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270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425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25">
      <c r="A17" s="2"/>
      <c r="B17" s="24" t="s">
        <v>656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271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426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1226</v>
      </c>
      <c r="K5" s="15"/>
    </row>
    <row r="6" spans="1:11" ht="30" x14ac:dyDescent="0.25">
      <c r="A6" s="2"/>
      <c r="B6" s="5" t="s">
        <v>1161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ht="30" x14ac:dyDescent="0.25">
      <c r="A7" s="2"/>
      <c r="B7" s="18" t="s">
        <v>1162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30" x14ac:dyDescent="0.25">
      <c r="A10" s="2"/>
      <c r="B10" s="18" t="s">
        <v>1163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30" x14ac:dyDescent="0.25">
      <c r="A13" s="2"/>
      <c r="B13" s="18" t="s">
        <v>1164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30" x14ac:dyDescent="0.25">
      <c r="A16" s="2"/>
      <c r="B16" s="18" t="s">
        <v>1165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30" x14ac:dyDescent="0.25">
      <c r="A19" s="2"/>
      <c r="B19" s="18" t="s">
        <v>1173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ht="30" x14ac:dyDescent="0.25">
      <c r="A22" s="2"/>
      <c r="B22" s="18" t="s">
        <v>1174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30" x14ac:dyDescent="0.25">
      <c r="A25" s="2"/>
      <c r="B25" s="5" t="s">
        <v>1168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173</v>
      </c>
      <c r="C2" s="23"/>
      <c r="D2" s="23"/>
      <c r="E2" s="23"/>
      <c r="F2" s="23"/>
      <c r="G2" s="1"/>
    </row>
    <row r="3" spans="1:7" x14ac:dyDescent="0.25">
      <c r="A3" s="1"/>
      <c r="B3" s="89" t="s">
        <v>328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510</v>
      </c>
      <c r="C5" s="4" t="s">
        <v>511</v>
      </c>
      <c r="D5" s="4" t="s">
        <v>512</v>
      </c>
      <c r="E5" s="4" t="s">
        <v>513</v>
      </c>
      <c r="F5" s="4" t="s">
        <v>514</v>
      </c>
      <c r="G5" s="15"/>
    </row>
    <row r="6" spans="1:7" x14ac:dyDescent="0.25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25">
      <c r="A9" s="1"/>
      <c r="B9" s="11"/>
      <c r="C9" s="11"/>
      <c r="D9" s="11"/>
      <c r="E9" s="11"/>
      <c r="F9" s="11"/>
      <c r="G9" s="1"/>
    </row>
    <row r="10" spans="1:7" x14ac:dyDescent="0.25">
      <c r="A10" s="1"/>
      <c r="B10" s="17" t="s">
        <v>502</v>
      </c>
      <c r="C10" s="17"/>
      <c r="D10" s="17"/>
      <c r="E10" s="17"/>
      <c r="F10" s="17"/>
      <c r="G10" s="1"/>
    </row>
    <row r="11" spans="1:7" x14ac:dyDescent="0.25">
      <c r="A11" s="2"/>
      <c r="B11" s="92"/>
      <c r="C11" s="88"/>
      <c r="D11" s="88"/>
      <c r="E11" s="88"/>
      <c r="F11" s="88"/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272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427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2"/>
      <c r="C19" s="88"/>
      <c r="D19" s="88"/>
      <c r="E19" s="88"/>
      <c r="F19" s="88"/>
      <c r="G19" s="88"/>
      <c r="H19" s="88"/>
      <c r="I19" s="88"/>
      <c r="J19" s="88"/>
      <c r="K19" s="88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273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428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2"/>
      <c r="C19" s="88"/>
      <c r="D19" s="88"/>
      <c r="E19" s="88"/>
      <c r="F19" s="88"/>
      <c r="G19" s="88"/>
      <c r="H19" s="88"/>
      <c r="I19" s="88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274</v>
      </c>
      <c r="C2" s="23"/>
      <c r="D2" s="23"/>
      <c r="E2" s="1"/>
    </row>
    <row r="3" spans="1:5" x14ac:dyDescent="0.25">
      <c r="A3" s="1"/>
      <c r="B3" s="89" t="s">
        <v>429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275</v>
      </c>
      <c r="C2" s="23"/>
      <c r="D2" s="23"/>
      <c r="E2" s="1"/>
    </row>
    <row r="3" spans="1:5" x14ac:dyDescent="0.25">
      <c r="A3" s="1"/>
      <c r="B3" s="89" t="s">
        <v>430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276</v>
      </c>
      <c r="C2" s="23"/>
      <c r="D2" s="23"/>
      <c r="E2" s="1"/>
    </row>
    <row r="3" spans="1:5" x14ac:dyDescent="0.25">
      <c r="A3" s="1"/>
      <c r="B3" s="89" t="s">
        <v>431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277</v>
      </c>
      <c r="C2" s="23"/>
      <c r="D2" s="23"/>
      <c r="E2" s="1"/>
    </row>
    <row r="3" spans="1:5" x14ac:dyDescent="0.25">
      <c r="A3" s="1"/>
      <c r="B3" s="89" t="s">
        <v>432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278</v>
      </c>
      <c r="C2" s="23"/>
      <c r="D2" s="23"/>
      <c r="E2" s="1"/>
    </row>
    <row r="3" spans="1:5" x14ac:dyDescent="0.25">
      <c r="A3" s="1"/>
      <c r="B3" s="89" t="s">
        <v>433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279</v>
      </c>
      <c r="C2" s="23"/>
      <c r="D2" s="23"/>
      <c r="E2" s="1"/>
    </row>
    <row r="3" spans="1:5" x14ac:dyDescent="0.25">
      <c r="A3" s="1"/>
      <c r="B3" s="89" t="s">
        <v>434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280</v>
      </c>
      <c r="C2" s="23"/>
      <c r="D2" s="23"/>
      <c r="E2" s="1"/>
    </row>
    <row r="3" spans="1:5" x14ac:dyDescent="0.25">
      <c r="A3" s="1"/>
      <c r="B3" s="89" t="s">
        <v>435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1248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281</v>
      </c>
      <c r="C2" s="23"/>
      <c r="D2" s="23"/>
      <c r="E2" s="1"/>
    </row>
    <row r="3" spans="1:5" x14ac:dyDescent="0.25">
      <c r="A3" s="1"/>
      <c r="B3" s="89" t="s">
        <v>436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1249</v>
      </c>
      <c r="C5" s="4">
        <v>2016</v>
      </c>
      <c r="D5" s="4">
        <v>2015</v>
      </c>
      <c r="E5" s="15"/>
    </row>
    <row r="6" spans="1:5" x14ac:dyDescent="0.25">
      <c r="A6" s="2"/>
      <c r="B6" s="16" t="s">
        <v>1250</v>
      </c>
      <c r="C6" s="14">
        <v>0</v>
      </c>
      <c r="D6" s="14">
        <v>0</v>
      </c>
      <c r="E6" s="15"/>
    </row>
    <row r="7" spans="1:5" x14ac:dyDescent="0.25">
      <c r="A7" s="2"/>
      <c r="B7" s="16" t="s">
        <v>1251</v>
      </c>
      <c r="C7" s="14">
        <v>0</v>
      </c>
      <c r="D7" s="14">
        <v>0</v>
      </c>
      <c r="E7" s="15"/>
    </row>
    <row r="8" spans="1:5" x14ac:dyDescent="0.25">
      <c r="A8" s="2"/>
      <c r="B8" s="16" t="s">
        <v>1252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174</v>
      </c>
      <c r="C2" s="23"/>
      <c r="D2" s="23"/>
      <c r="E2" s="23"/>
      <c r="F2" s="23"/>
      <c r="G2" s="1"/>
    </row>
    <row r="3" spans="1:7" x14ac:dyDescent="0.25">
      <c r="A3" s="1"/>
      <c r="B3" s="89" t="s">
        <v>329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515</v>
      </c>
      <c r="C5" s="4" t="s">
        <v>516</v>
      </c>
      <c r="D5" s="4" t="s">
        <v>517</v>
      </c>
      <c r="E5" s="4" t="s">
        <v>513</v>
      </c>
      <c r="F5" s="4" t="s">
        <v>514</v>
      </c>
      <c r="G5" s="15"/>
    </row>
    <row r="6" spans="1:7" x14ac:dyDescent="0.25">
      <c r="A6" s="2"/>
      <c r="B6" s="16" t="s">
        <v>503</v>
      </c>
      <c r="C6" s="14">
        <v>0</v>
      </c>
      <c r="D6" s="16"/>
      <c r="E6" s="16"/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92"/>
      <c r="C9" s="88"/>
      <c r="D9" s="88"/>
      <c r="E9" s="88"/>
      <c r="F9" s="88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282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437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1253</v>
      </c>
      <c r="K5" s="15"/>
    </row>
    <row r="6" spans="1:11" ht="30" x14ac:dyDescent="0.25">
      <c r="A6" s="2"/>
      <c r="B6" s="5" t="s">
        <v>1161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ht="30" x14ac:dyDescent="0.25">
      <c r="A7" s="2"/>
      <c r="B7" s="18" t="s">
        <v>1162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30" x14ac:dyDescent="0.25">
      <c r="A10" s="2"/>
      <c r="B10" s="18" t="s">
        <v>1163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30" x14ac:dyDescent="0.25">
      <c r="A13" s="2"/>
      <c r="B13" s="18" t="s">
        <v>1164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30" x14ac:dyDescent="0.25">
      <c r="A16" s="2"/>
      <c r="B16" s="18" t="s">
        <v>1165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30" x14ac:dyDescent="0.25">
      <c r="A19" s="2"/>
      <c r="B19" s="18" t="s">
        <v>1173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ht="30" x14ac:dyDescent="0.25">
      <c r="A22" s="2"/>
      <c r="B22" s="18" t="s">
        <v>1174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30" x14ac:dyDescent="0.25">
      <c r="A25" s="2"/>
      <c r="B25" s="5" t="s">
        <v>1168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283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438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92"/>
      <c r="C19" s="88"/>
      <c r="D19" s="88"/>
      <c r="E19" s="88"/>
      <c r="F19" s="88"/>
      <c r="G19" s="88"/>
      <c r="H19" s="88"/>
      <c r="I19" s="88"/>
      <c r="J19" s="88"/>
      <c r="K19" s="88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284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439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92"/>
      <c r="C19" s="88"/>
      <c r="D19" s="88"/>
      <c r="E19" s="88"/>
      <c r="F19" s="88"/>
      <c r="G19" s="88"/>
      <c r="H19" s="88"/>
      <c r="I19" s="88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285</v>
      </c>
      <c r="C2" s="23"/>
      <c r="D2" s="23"/>
      <c r="E2" s="1"/>
    </row>
    <row r="3" spans="1:5" x14ac:dyDescent="0.25">
      <c r="A3" s="1"/>
      <c r="B3" s="89" t="s">
        <v>440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1254</v>
      </c>
      <c r="C6" s="14">
        <v>0</v>
      </c>
      <c r="D6" s="14">
        <v>0</v>
      </c>
      <c r="E6" s="15"/>
    </row>
    <row r="7" spans="1:5" x14ac:dyDescent="0.25">
      <c r="A7" s="2"/>
      <c r="B7" s="16" t="s">
        <v>1255</v>
      </c>
      <c r="C7" s="14">
        <v>0</v>
      </c>
      <c r="D7" s="14">
        <v>0</v>
      </c>
      <c r="E7" s="15"/>
    </row>
    <row r="8" spans="1:5" x14ac:dyDescent="0.25">
      <c r="A8" s="2"/>
      <c r="B8" s="16" t="s">
        <v>1256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25">
      <c r="A9" s="2"/>
      <c r="B9" s="16" t="s">
        <v>1257</v>
      </c>
      <c r="C9" s="14">
        <v>0</v>
      </c>
      <c r="D9" s="14">
        <v>0</v>
      </c>
      <c r="E9" s="15"/>
    </row>
    <row r="10" spans="1:5" x14ac:dyDescent="0.25">
      <c r="A10" s="2"/>
      <c r="B10" s="10" t="s">
        <v>1258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25">
      <c r="A11" s="2"/>
      <c r="B11" s="16" t="s">
        <v>30</v>
      </c>
      <c r="C11" s="14">
        <v>0</v>
      </c>
      <c r="D11" s="14">
        <v>0</v>
      </c>
      <c r="E11" s="15"/>
    </row>
    <row r="12" spans="1:5" x14ac:dyDescent="0.25">
      <c r="A12" s="2"/>
      <c r="B12" s="10" t="s">
        <v>1259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25">
      <c r="A13" s="1"/>
      <c r="B13" s="11"/>
      <c r="C13" s="11"/>
      <c r="D13" s="11"/>
      <c r="E13" s="1"/>
    </row>
    <row r="14" spans="1:5" x14ac:dyDescent="0.25">
      <c r="A14" s="1"/>
      <c r="B14" s="17" t="s">
        <v>502</v>
      </c>
      <c r="C14" s="17"/>
      <c r="D14" s="17"/>
      <c r="E14" s="1"/>
    </row>
    <row r="15" spans="1:5" x14ac:dyDescent="0.25">
      <c r="A15" s="2"/>
      <c r="B15" s="92"/>
      <c r="C15" s="88"/>
      <c r="D15" s="88"/>
      <c r="E15" s="15"/>
    </row>
    <row r="16" spans="1:5" x14ac:dyDescent="0.25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286</v>
      </c>
      <c r="C2" s="23"/>
      <c r="D2" s="23"/>
      <c r="E2" s="1"/>
    </row>
    <row r="3" spans="1:5" x14ac:dyDescent="0.25">
      <c r="A3" s="1"/>
      <c r="B3" s="89" t="s">
        <v>441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1260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1267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1268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287</v>
      </c>
      <c r="C2" s="23"/>
      <c r="D2" s="23"/>
      <c r="E2" s="1"/>
    </row>
    <row r="3" spans="1:5" x14ac:dyDescent="0.25">
      <c r="A3" s="1"/>
      <c r="B3" s="89" t="s">
        <v>442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1269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1270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1271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288</v>
      </c>
      <c r="C2" s="23"/>
      <c r="D2" s="23"/>
      <c r="E2" s="23"/>
      <c r="F2" s="1"/>
    </row>
    <row r="3" spans="1:6" x14ac:dyDescent="0.25">
      <c r="A3" s="1"/>
      <c r="B3" s="89" t="s">
        <v>443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705</v>
      </c>
      <c r="C5" s="4" t="s">
        <v>1282</v>
      </c>
      <c r="D5" s="4" t="s">
        <v>1282</v>
      </c>
      <c r="E5" s="4" t="s">
        <v>1282</v>
      </c>
      <c r="F5" s="15"/>
    </row>
    <row r="6" spans="1:6" x14ac:dyDescent="0.25">
      <c r="A6" s="2"/>
      <c r="B6" s="18" t="s">
        <v>1272</v>
      </c>
      <c r="C6" s="16"/>
      <c r="D6" s="16"/>
      <c r="E6" s="16"/>
      <c r="F6" s="15"/>
    </row>
    <row r="7" spans="1:6" x14ac:dyDescent="0.25">
      <c r="A7" s="2"/>
      <c r="B7" s="18" t="s">
        <v>1273</v>
      </c>
      <c r="C7" s="16"/>
      <c r="D7" s="16"/>
      <c r="E7" s="16"/>
      <c r="F7" s="15"/>
    </row>
    <row r="8" spans="1:6" x14ac:dyDescent="0.25">
      <c r="A8" s="2"/>
      <c r="B8" s="18" t="s">
        <v>1274</v>
      </c>
      <c r="C8" s="16"/>
      <c r="D8" s="16"/>
      <c r="E8" s="16"/>
      <c r="F8" s="15"/>
    </row>
    <row r="9" spans="1:6" x14ac:dyDescent="0.25">
      <c r="A9" s="2"/>
      <c r="B9" s="18" t="s">
        <v>1275</v>
      </c>
      <c r="C9" s="16"/>
      <c r="D9" s="16"/>
      <c r="E9" s="16"/>
      <c r="F9" s="15"/>
    </row>
    <row r="10" spans="1:6" ht="30" x14ac:dyDescent="0.25">
      <c r="A10" s="2"/>
      <c r="B10" s="18" t="s">
        <v>1276</v>
      </c>
      <c r="C10" s="16"/>
      <c r="D10" s="16"/>
      <c r="E10" s="16"/>
      <c r="F10" s="15"/>
    </row>
    <row r="11" spans="1:6" ht="30" x14ac:dyDescent="0.25">
      <c r="A11" s="2"/>
      <c r="B11" s="18" t="s">
        <v>1277</v>
      </c>
      <c r="C11" s="16"/>
      <c r="D11" s="16"/>
      <c r="E11" s="16"/>
      <c r="F11" s="15"/>
    </row>
    <row r="12" spans="1:6" x14ac:dyDescent="0.25">
      <c r="A12" s="2"/>
      <c r="B12" s="18" t="s">
        <v>1278</v>
      </c>
      <c r="C12" s="16"/>
      <c r="D12" s="16"/>
      <c r="E12" s="16"/>
      <c r="F12" s="15"/>
    </row>
    <row r="13" spans="1:6" x14ac:dyDescent="0.25">
      <c r="A13" s="2"/>
      <c r="B13" s="18" t="s">
        <v>1279</v>
      </c>
      <c r="C13" s="16"/>
      <c r="D13" s="16"/>
      <c r="E13" s="16"/>
      <c r="F13" s="15"/>
    </row>
    <row r="14" spans="1:6" x14ac:dyDescent="0.25">
      <c r="A14" s="2"/>
      <c r="B14" s="18" t="s">
        <v>1280</v>
      </c>
      <c r="C14" s="16"/>
      <c r="D14" s="16"/>
      <c r="E14" s="16"/>
      <c r="F14" s="15"/>
    </row>
    <row r="15" spans="1:6" ht="30" x14ac:dyDescent="0.25">
      <c r="A15" s="2"/>
      <c r="B15" s="18" t="s">
        <v>1281</v>
      </c>
      <c r="C15" s="16"/>
      <c r="D15" s="16"/>
      <c r="E15" s="16"/>
      <c r="F15" s="15"/>
    </row>
    <row r="16" spans="1:6" x14ac:dyDescent="0.25">
      <c r="A16" s="1"/>
      <c r="B16" s="11"/>
      <c r="C16" s="11"/>
      <c r="D16" s="11"/>
      <c r="E16" s="11"/>
      <c r="F16" s="1"/>
    </row>
    <row r="17" spans="1:6" x14ac:dyDescent="0.25">
      <c r="A17" s="1"/>
      <c r="B17" s="17" t="s">
        <v>502</v>
      </c>
      <c r="C17" s="17"/>
      <c r="D17" s="17"/>
      <c r="E17" s="17"/>
      <c r="F17" s="1"/>
    </row>
    <row r="18" spans="1:6" x14ac:dyDescent="0.25">
      <c r="A18" s="2"/>
      <c r="B18" s="92"/>
      <c r="C18" s="88"/>
      <c r="D18" s="88"/>
      <c r="E18" s="88"/>
      <c r="F18" s="15"/>
    </row>
    <row r="19" spans="1:6" x14ac:dyDescent="0.25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289</v>
      </c>
      <c r="C2" s="23"/>
      <c r="D2" s="23"/>
      <c r="E2" s="23"/>
      <c r="F2" s="23"/>
      <c r="G2" s="1"/>
    </row>
    <row r="3" spans="1:7" x14ac:dyDescent="0.25">
      <c r="A3" s="1"/>
      <c r="B3" s="89" t="s">
        <v>444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705</v>
      </c>
      <c r="C5" s="4" t="s">
        <v>1303</v>
      </c>
      <c r="D5" s="4" t="s">
        <v>1303</v>
      </c>
      <c r="E5" s="4" t="s">
        <v>1303</v>
      </c>
      <c r="F5" s="4" t="s">
        <v>509</v>
      </c>
      <c r="G5" s="15"/>
    </row>
    <row r="6" spans="1:7" x14ac:dyDescent="0.25">
      <c r="A6" s="2"/>
      <c r="B6" s="18" t="s">
        <v>1283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25">
      <c r="A7" s="2"/>
      <c r="B7" s="18" t="s">
        <v>1284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25">
      <c r="A8" s="2"/>
      <c r="B8" s="18" t="s">
        <v>1285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30" x14ac:dyDescent="0.25">
      <c r="A9" s="2"/>
      <c r="B9" s="18" t="s">
        <v>1286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25">
      <c r="A10" s="2"/>
      <c r="B10" s="18" t="s">
        <v>1287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25">
      <c r="A11" s="2"/>
      <c r="B11" s="7" t="s">
        <v>1288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25">
      <c r="A12" s="2"/>
      <c r="B12" s="7" t="s">
        <v>1289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25">
      <c r="A13" s="2"/>
      <c r="B13" s="7" t="s">
        <v>1060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25">
      <c r="A14" s="2"/>
      <c r="B14" s="7" t="s">
        <v>1290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25">
      <c r="A15" s="2"/>
      <c r="B15" s="8" t="s">
        <v>1291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25">
      <c r="A16" s="2"/>
      <c r="B16" s="8" t="s">
        <v>1292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25">
      <c r="A17" s="2"/>
      <c r="B17" s="18" t="s">
        <v>1293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25">
      <c r="A18" s="2"/>
      <c r="B18" s="7" t="s">
        <v>1294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25">
      <c r="A19" s="2"/>
      <c r="B19" s="7" t="s">
        <v>1295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25">
      <c r="A20" s="2"/>
      <c r="B20" s="18" t="s">
        <v>1296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25">
      <c r="A21" s="2"/>
      <c r="B21" s="7" t="s">
        <v>1297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25">
      <c r="A22" s="2"/>
      <c r="B22" s="7" t="s">
        <v>1298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25">
      <c r="A23" s="2"/>
      <c r="B23" s="18" t="s">
        <v>1299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25">
      <c r="A24" s="2"/>
      <c r="B24" s="18" t="s">
        <v>1300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25">
      <c r="A25" s="2"/>
      <c r="B25" s="18" t="s">
        <v>1301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25">
      <c r="A26" s="2"/>
      <c r="B26" s="18" t="s">
        <v>1302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25">
      <c r="A27" s="1"/>
      <c r="B27" s="11"/>
      <c r="C27" s="11"/>
      <c r="D27" s="11"/>
      <c r="E27" s="11"/>
      <c r="F27" s="11"/>
      <c r="G27" s="1"/>
    </row>
    <row r="28" spans="1:7" x14ac:dyDescent="0.25">
      <c r="A28" s="1"/>
      <c r="B28" s="17" t="s">
        <v>502</v>
      </c>
      <c r="C28" s="17"/>
      <c r="D28" s="17"/>
      <c r="E28" s="17"/>
      <c r="F28" s="17"/>
      <c r="G28" s="1"/>
    </row>
    <row r="29" spans="1:7" x14ac:dyDescent="0.25">
      <c r="A29" s="2"/>
      <c r="B29" s="92"/>
      <c r="C29" s="88"/>
      <c r="D29" s="88"/>
      <c r="E29" s="88"/>
      <c r="F29" s="88"/>
      <c r="G29" s="15"/>
    </row>
    <row r="30" spans="1:7" x14ac:dyDescent="0.25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290</v>
      </c>
      <c r="C2" s="23"/>
      <c r="D2" s="23"/>
      <c r="E2" s="23"/>
      <c r="F2" s="23"/>
      <c r="G2" s="1"/>
    </row>
    <row r="3" spans="1:7" x14ac:dyDescent="0.25">
      <c r="A3" s="1"/>
      <c r="B3" s="89" t="s">
        <v>445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/>
      <c r="C5" s="4" t="s">
        <v>1310</v>
      </c>
      <c r="D5" s="4" t="s">
        <v>1310</v>
      </c>
      <c r="E5" s="4" t="s">
        <v>1310</v>
      </c>
      <c r="F5" s="4" t="s">
        <v>509</v>
      </c>
      <c r="G5" s="15"/>
    </row>
    <row r="6" spans="1:7" x14ac:dyDescent="0.25">
      <c r="A6" s="2"/>
      <c r="B6" s="18" t="s">
        <v>1272</v>
      </c>
      <c r="C6" s="16"/>
      <c r="D6" s="16"/>
      <c r="E6" s="16"/>
      <c r="F6" s="16"/>
      <c r="G6" s="15"/>
    </row>
    <row r="7" spans="1:7" x14ac:dyDescent="0.25">
      <c r="A7" s="2"/>
      <c r="B7" s="18" t="s">
        <v>1273</v>
      </c>
      <c r="C7" s="16"/>
      <c r="D7" s="16"/>
      <c r="E7" s="16"/>
      <c r="F7" s="16"/>
      <c r="G7" s="15"/>
    </row>
    <row r="8" spans="1:7" x14ac:dyDescent="0.25">
      <c r="A8" s="2"/>
      <c r="B8" s="18" t="s">
        <v>1274</v>
      </c>
      <c r="C8" s="16"/>
      <c r="D8" s="16"/>
      <c r="E8" s="16"/>
      <c r="F8" s="16"/>
      <c r="G8" s="15"/>
    </row>
    <row r="9" spans="1:7" x14ac:dyDescent="0.25">
      <c r="A9" s="2"/>
      <c r="B9" s="18" t="s">
        <v>1275</v>
      </c>
      <c r="C9" s="16"/>
      <c r="D9" s="16"/>
      <c r="E9" s="16"/>
      <c r="F9" s="16"/>
      <c r="G9" s="15"/>
    </row>
    <row r="10" spans="1:7" x14ac:dyDescent="0.25">
      <c r="A10" s="2"/>
      <c r="B10" s="18" t="s">
        <v>1304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25">
      <c r="A11" s="2"/>
      <c r="B11" s="18" t="s">
        <v>1305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25">
      <c r="A12" s="2"/>
      <c r="B12" s="7" t="s">
        <v>1288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25">
      <c r="A13" s="2"/>
      <c r="B13" s="18" t="s">
        <v>1306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25">
      <c r="A14" s="2"/>
      <c r="B14" s="18" t="s">
        <v>1307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ht="30" x14ac:dyDescent="0.25">
      <c r="A15" s="2"/>
      <c r="B15" s="18" t="s">
        <v>1308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30" x14ac:dyDescent="0.25">
      <c r="A16" s="2"/>
      <c r="B16" s="18" t="s">
        <v>1309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  <row r="18" spans="1:7" x14ac:dyDescent="0.25">
      <c r="A18" s="1"/>
      <c r="B18" s="17" t="s">
        <v>502</v>
      </c>
      <c r="C18" s="17"/>
      <c r="D18" s="17"/>
      <c r="E18" s="17"/>
      <c r="F18" s="17"/>
      <c r="G18" s="1"/>
    </row>
    <row r="19" spans="1:7" x14ac:dyDescent="0.25">
      <c r="A19" s="2"/>
      <c r="B19" s="92"/>
      <c r="C19" s="88"/>
      <c r="D19" s="88"/>
      <c r="E19" s="88"/>
      <c r="F19" s="88"/>
      <c r="G19" s="15"/>
    </row>
    <row r="20" spans="1:7" x14ac:dyDescent="0.25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90" x14ac:dyDescent="0.25">
      <c r="A5" s="2"/>
      <c r="B5" s="4" t="s">
        <v>1249</v>
      </c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1311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25">
      <c r="A8" s="2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25">
      <c r="A10" s="2"/>
      <c r="B10" s="16" t="s">
        <v>560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2"/>
      <c r="C13" s="88"/>
      <c r="D13" s="88"/>
      <c r="E13" s="88"/>
      <c r="F13" s="88"/>
      <c r="G13" s="88"/>
      <c r="H13" s="88"/>
      <c r="I13" s="88"/>
      <c r="J13" s="88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5" x14ac:dyDescent="0.25"/>
  <cols>
    <col min="1" max="1" width="2.7109375" customWidth="1"/>
    <col min="2" max="2" width="59.5703125" customWidth="1"/>
    <col min="3" max="3" width="13.7109375" customWidth="1"/>
    <col min="4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330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60" x14ac:dyDescent="0.25">
      <c r="A5" s="2"/>
      <c r="B5" s="4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1666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25">
      <c r="A7" s="2"/>
      <c r="B7" s="24" t="s">
        <v>483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25">
      <c r="A11" s="2"/>
      <c r="B11" s="24" t="s">
        <v>487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25">
      <c r="A13" s="2"/>
      <c r="B13" s="18" t="s">
        <v>518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25">
      <c r="A14" s="2"/>
      <c r="B14" s="18" t="s">
        <v>489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25">
      <c r="A15" s="2"/>
      <c r="B15" s="18" t="s">
        <v>485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25">
      <c r="A16" s="2"/>
      <c r="B16" s="18" t="s">
        <v>486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25">
      <c r="A17" s="2"/>
      <c r="B17" s="10" t="s">
        <v>490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25">
      <c r="A18" s="2"/>
      <c r="B18" s="10" t="s">
        <v>519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25">
      <c r="A19" s="2"/>
      <c r="B19" s="24" t="s">
        <v>492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25">
      <c r="A20" s="2"/>
      <c r="B20" s="24" t="s">
        <v>487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25">
      <c r="A21" s="2"/>
      <c r="B21" s="18" t="s">
        <v>488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25">
      <c r="A22" s="2"/>
      <c r="B22" s="18" t="s">
        <v>489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25">
      <c r="A23" s="2"/>
      <c r="B23" s="18" t="s">
        <v>485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25">
      <c r="A24" s="2"/>
      <c r="B24" s="18" t="s">
        <v>486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25">
      <c r="A25" s="2"/>
      <c r="B25" s="10" t="s">
        <v>520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25">
      <c r="A26" s="2"/>
      <c r="B26" s="10" t="s">
        <v>495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25">
      <c r="A27" s="2"/>
      <c r="B27" s="24" t="s">
        <v>496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25">
      <c r="A28" s="2"/>
      <c r="B28" s="24" t="s">
        <v>497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25">
      <c r="A29" s="2"/>
      <c r="B29" s="10" t="s">
        <v>498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25">
      <c r="A30" s="2"/>
      <c r="B30" s="10" t="s">
        <v>499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25">
      <c r="A31" s="2"/>
      <c r="B31" s="10" t="s">
        <v>500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25">
      <c r="A32" s="2"/>
      <c r="B32" s="16" t="s">
        <v>501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25">
      <c r="A34" s="1"/>
      <c r="B34" s="17" t="s">
        <v>502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25">
      <c r="A35" s="2"/>
      <c r="B35" s="92"/>
      <c r="C35" s="88"/>
      <c r="D35" s="88"/>
      <c r="E35" s="88"/>
      <c r="F35" s="88"/>
      <c r="G35" s="88"/>
      <c r="H35" s="88"/>
      <c r="I35" s="88"/>
      <c r="J35" s="15"/>
    </row>
    <row r="36" spans="1:10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292</v>
      </c>
      <c r="C2" s="23"/>
      <c r="D2" s="23"/>
      <c r="E2" s="23"/>
      <c r="F2" s="23"/>
      <c r="G2" s="1"/>
    </row>
    <row r="3" spans="1:7" x14ac:dyDescent="0.25">
      <c r="A3" s="1"/>
      <c r="B3" s="89" t="s">
        <v>447</v>
      </c>
      <c r="C3" s="88"/>
      <c r="D3" s="88"/>
      <c r="E3" s="88"/>
      <c r="F3" s="88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1313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1314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1313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1314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1313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1314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1313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1314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25">
      <c r="A23" s="2"/>
      <c r="B23" s="10" t="s">
        <v>1320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25">
      <c r="A24" s="2"/>
      <c r="B24" s="10" t="s">
        <v>1321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25">
      <c r="A25" s="2"/>
      <c r="B25" s="10" t="s">
        <v>1322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92"/>
      <c r="C28" s="88"/>
      <c r="D28" s="88"/>
      <c r="E28" s="88"/>
      <c r="F28" s="88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448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1336</v>
      </c>
      <c r="K5" s="15"/>
    </row>
    <row r="6" spans="1:11" x14ac:dyDescent="0.25">
      <c r="A6" s="2"/>
      <c r="B6" s="16" t="s">
        <v>1326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25">
      <c r="A12" s="2"/>
      <c r="B12" s="10" t="s">
        <v>509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2"/>
      <c r="C15" s="88"/>
      <c r="D15" s="88"/>
      <c r="E15" s="88"/>
      <c r="F15" s="88"/>
      <c r="G15" s="88"/>
      <c r="H15" s="88"/>
      <c r="I15" s="88"/>
      <c r="J15" s="88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449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1340</v>
      </c>
      <c r="K5" s="15"/>
    </row>
    <row r="6" spans="1:11" x14ac:dyDescent="0.25">
      <c r="A6" s="2"/>
      <c r="B6" s="16" t="s">
        <v>533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25">
      <c r="A7" s="2"/>
      <c r="B7" s="16" t="s">
        <v>534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25">
      <c r="A8" s="2"/>
      <c r="B8" s="16" t="s">
        <v>1338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25">
      <c r="A9" s="2"/>
      <c r="B9" s="16" t="s">
        <v>1339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25">
      <c r="A10" s="2"/>
      <c r="B10" s="16" t="s">
        <v>558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25">
      <c r="A11" s="1"/>
      <c r="B11" s="16" t="s">
        <v>1225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25">
      <c r="A12" s="2"/>
      <c r="B12" s="16" t="s">
        <v>1331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25">
      <c r="A13" s="2"/>
      <c r="B13" s="10" t="s">
        <v>509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25">
      <c r="A15" s="1"/>
      <c r="B15" s="17" t="s">
        <v>502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25">
      <c r="A16" s="2"/>
      <c r="B16" s="92"/>
      <c r="C16" s="88"/>
      <c r="D16" s="88"/>
      <c r="E16" s="88"/>
      <c r="F16" s="88"/>
      <c r="G16" s="88"/>
      <c r="H16" s="88"/>
      <c r="I16" s="88"/>
      <c r="J16" s="88"/>
      <c r="K16" s="15"/>
    </row>
    <row r="17" spans="1:11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450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1342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25">
      <c r="A9" s="2"/>
      <c r="B9" s="10" t="s">
        <v>1341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25">
      <c r="A13" s="2"/>
      <c r="B13" s="10" t="s">
        <v>497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25">
      <c r="A17" s="2"/>
      <c r="B17" s="10" t="s">
        <v>531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1345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25">
      <c r="A9" s="2"/>
      <c r="B9" s="10" t="s">
        <v>1341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25">
      <c r="A13" s="2"/>
      <c r="B13" s="10" t="s">
        <v>497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25">
      <c r="A17" s="2"/>
      <c r="B17" s="10" t="s">
        <v>531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452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1346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25">
      <c r="A9" s="2"/>
      <c r="B9" s="10" t="s">
        <v>1341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25">
      <c r="A13" s="2"/>
      <c r="B13" s="10" t="s">
        <v>497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25">
      <c r="A17" s="2"/>
      <c r="B17" s="10" t="s">
        <v>531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298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453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1347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25">
      <c r="A9" s="2"/>
      <c r="B9" s="10" t="s">
        <v>483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25">
      <c r="A13" s="2"/>
      <c r="B13" s="10" t="s">
        <v>487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25">
      <c r="A17" s="2"/>
      <c r="B17" s="10" t="s">
        <v>531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299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454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1348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25">
      <c r="A9" s="2"/>
      <c r="B9" s="10" t="s">
        <v>483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25">
      <c r="A13" s="2"/>
      <c r="B13" s="10" t="s">
        <v>487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25">
      <c r="A17" s="2"/>
      <c r="B17" s="10" t="s">
        <v>531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300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455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00"/>
      <c r="C5" s="95" t="s">
        <v>1349</v>
      </c>
      <c r="D5" s="96"/>
      <c r="E5" s="96"/>
      <c r="F5" s="96"/>
      <c r="G5" s="96"/>
      <c r="H5" s="96"/>
      <c r="I5" s="96"/>
      <c r="J5" s="96"/>
      <c r="K5" s="15"/>
    </row>
    <row r="6" spans="1:11" ht="60" x14ac:dyDescent="0.25">
      <c r="A6" s="2"/>
      <c r="B6" s="94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25">
      <c r="A9" s="2"/>
      <c r="B9" s="10" t="s">
        <v>1341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25">
      <c r="A13" s="2"/>
      <c r="B13" s="10" t="s">
        <v>497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25">
      <c r="A17" s="2"/>
      <c r="B17" s="10" t="s">
        <v>531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92"/>
      <c r="C21" s="88"/>
      <c r="D21" s="88"/>
      <c r="E21" s="88"/>
      <c r="F21" s="88"/>
      <c r="G21" s="88"/>
      <c r="H21" s="88"/>
      <c r="I21" s="88"/>
      <c r="J21" s="88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301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456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101"/>
      <c r="C5" s="95" t="s">
        <v>532</v>
      </c>
      <c r="D5" s="96"/>
      <c r="E5" s="96"/>
      <c r="F5" s="95" t="s">
        <v>536</v>
      </c>
      <c r="G5" s="96"/>
      <c r="H5" s="96"/>
      <c r="I5" s="93" t="s">
        <v>509</v>
      </c>
      <c r="J5" s="15"/>
    </row>
    <row r="6" spans="1:10" ht="45" x14ac:dyDescent="0.25">
      <c r="A6" s="2"/>
      <c r="B6" s="92"/>
      <c r="C6" s="4" t="s">
        <v>533</v>
      </c>
      <c r="D6" s="4" t="s">
        <v>534</v>
      </c>
      <c r="E6" s="4" t="s">
        <v>1350</v>
      </c>
      <c r="F6" s="4" t="s">
        <v>533</v>
      </c>
      <c r="G6" s="4" t="s">
        <v>534</v>
      </c>
      <c r="H6" s="4" t="s">
        <v>1350</v>
      </c>
      <c r="I6" s="94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25">
      <c r="A9" s="2"/>
      <c r="B9" s="10" t="s">
        <v>1341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25">
      <c r="A13" s="2"/>
      <c r="B13" s="10" t="s">
        <v>497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25">
      <c r="A17" s="2"/>
      <c r="B17" s="10" t="s">
        <v>531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2"/>
      <c r="C21" s="88"/>
      <c r="D21" s="88"/>
      <c r="E21" s="88"/>
      <c r="F21" s="88"/>
      <c r="G21" s="88"/>
      <c r="H21" s="88"/>
      <c r="I21" s="88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176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331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93"/>
      <c r="C5" s="95" t="s">
        <v>532</v>
      </c>
      <c r="D5" s="96"/>
      <c r="E5" s="96"/>
      <c r="F5" s="95" t="s">
        <v>536</v>
      </c>
      <c r="G5" s="96"/>
      <c r="H5" s="96"/>
      <c r="I5" s="93" t="s">
        <v>509</v>
      </c>
      <c r="J5" s="15"/>
    </row>
    <row r="6" spans="1:10" ht="45" x14ac:dyDescent="0.25">
      <c r="A6" s="2"/>
      <c r="B6" s="94"/>
      <c r="C6" s="4" t="s">
        <v>533</v>
      </c>
      <c r="D6" s="4" t="s">
        <v>534</v>
      </c>
      <c r="E6" s="4" t="s">
        <v>1667</v>
      </c>
      <c r="F6" s="4" t="s">
        <v>533</v>
      </c>
      <c r="G6" s="4" t="s">
        <v>534</v>
      </c>
      <c r="H6" s="4" t="s">
        <v>535</v>
      </c>
      <c r="I6" s="94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25">
      <c r="A9" s="2"/>
      <c r="B9" s="10" t="s">
        <v>483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25">
      <c r="A13" s="2"/>
      <c r="B13" s="10" t="s">
        <v>487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25">
      <c r="A17" s="2"/>
      <c r="B17" s="10" t="s">
        <v>531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92"/>
      <c r="C21" s="88"/>
      <c r="D21" s="88"/>
      <c r="E21" s="88"/>
      <c r="F21" s="88"/>
      <c r="G21" s="88"/>
      <c r="H21" s="88"/>
      <c r="I21" s="88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302</v>
      </c>
      <c r="C2" s="23"/>
      <c r="D2" s="23"/>
      <c r="E2" s="1"/>
    </row>
    <row r="3" spans="1:5" x14ac:dyDescent="0.25">
      <c r="A3" s="1"/>
      <c r="B3" s="89" t="s">
        <v>457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1351</v>
      </c>
      <c r="C6" s="14">
        <v>1178.6199999999999</v>
      </c>
      <c r="D6" s="14">
        <v>958</v>
      </c>
      <c r="E6" s="15"/>
    </row>
    <row r="7" spans="1:5" x14ac:dyDescent="0.25">
      <c r="A7" s="1"/>
      <c r="B7" s="24" t="s">
        <v>1352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25">
      <c r="A8" s="2"/>
      <c r="B8" s="24" t="s">
        <v>1353</v>
      </c>
      <c r="C8" s="14">
        <v>0</v>
      </c>
      <c r="D8" s="14">
        <v>0</v>
      </c>
      <c r="E8" s="15"/>
    </row>
    <row r="9" spans="1:5" x14ac:dyDescent="0.25">
      <c r="A9" s="2"/>
      <c r="B9" s="24" t="s">
        <v>1354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458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60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1358</v>
      </c>
      <c r="K5" s="15"/>
    </row>
    <row r="6" spans="1:11" ht="30" x14ac:dyDescent="0.25">
      <c r="A6" s="2"/>
      <c r="B6" s="16" t="s">
        <v>1355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25">
      <c r="A7" s="2"/>
      <c r="B7" s="16" t="s">
        <v>1356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25">
      <c r="A8" s="2"/>
      <c r="B8" s="16" t="s">
        <v>1357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25">
      <c r="A9" s="2"/>
      <c r="B9" s="10" t="s">
        <v>509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25">
      <c r="A11" s="1"/>
      <c r="B11" s="17" t="s">
        <v>502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A12" s="2"/>
      <c r="B12" s="92"/>
      <c r="C12" s="88"/>
      <c r="D12" s="88"/>
      <c r="E12" s="88"/>
      <c r="F12" s="88"/>
      <c r="G12" s="88"/>
      <c r="H12" s="88"/>
      <c r="I12" s="88"/>
      <c r="J12" s="88"/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459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1360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25">
      <c r="A8" s="1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25">
      <c r="A10" s="2"/>
      <c r="B10" s="16" t="s">
        <v>1359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92"/>
      <c r="C13" s="88"/>
      <c r="D13" s="88"/>
      <c r="E13" s="88"/>
      <c r="F13" s="88"/>
      <c r="G13" s="88"/>
      <c r="H13" s="88"/>
      <c r="I13" s="88"/>
      <c r="J13" s="88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305</v>
      </c>
      <c r="C2" s="23"/>
      <c r="D2" s="23"/>
      <c r="E2" s="23"/>
      <c r="F2" s="23"/>
      <c r="G2" s="1"/>
    </row>
    <row r="3" spans="1:7" x14ac:dyDescent="0.25">
      <c r="A3" s="1"/>
      <c r="B3" s="89" t="s">
        <v>460</v>
      </c>
      <c r="C3" s="88"/>
      <c r="D3" s="88"/>
      <c r="E3" s="88"/>
      <c r="F3" s="88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1361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1362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1361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1362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1361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1362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1361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1362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25">
      <c r="A23" s="2"/>
      <c r="B23" s="10" t="s">
        <v>1363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25">
      <c r="A24" s="2"/>
      <c r="B24" s="10" t="s">
        <v>1364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25">
      <c r="A25" s="2"/>
      <c r="B25" s="10" t="s">
        <v>1322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92"/>
      <c r="C28" s="88"/>
      <c r="D28" s="88"/>
      <c r="E28" s="88"/>
      <c r="F28" s="88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461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1366</v>
      </c>
      <c r="K5" s="15"/>
    </row>
    <row r="6" spans="1:11" x14ac:dyDescent="0.25">
      <c r="A6" s="2"/>
      <c r="B6" s="16" t="s">
        <v>1365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25">
      <c r="A12" s="2"/>
      <c r="B12" s="10" t="s">
        <v>509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92"/>
      <c r="C15" s="88"/>
      <c r="D15" s="88"/>
      <c r="E15" s="88"/>
      <c r="F15" s="88"/>
      <c r="G15" s="88"/>
      <c r="H15" s="88"/>
      <c r="I15" s="88"/>
      <c r="J15" s="88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307</v>
      </c>
      <c r="C2" s="23"/>
      <c r="D2" s="23"/>
      <c r="E2" s="1"/>
    </row>
    <row r="3" spans="1:5" x14ac:dyDescent="0.25">
      <c r="A3" s="1"/>
      <c r="B3" s="89" t="s">
        <v>462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1367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25">
      <c r="A7" s="2"/>
      <c r="B7" s="7" t="s">
        <v>1368</v>
      </c>
      <c r="C7" s="14">
        <v>0</v>
      </c>
      <c r="D7" s="14">
        <v>0</v>
      </c>
      <c r="E7" s="15"/>
    </row>
    <row r="8" spans="1:5" x14ac:dyDescent="0.25">
      <c r="A8" s="2"/>
      <c r="B8" s="7" t="s">
        <v>1369</v>
      </c>
      <c r="C8" s="14">
        <v>0</v>
      </c>
      <c r="D8" s="14">
        <v>0</v>
      </c>
      <c r="E8" s="15"/>
    </row>
    <row r="9" spans="1:5" x14ac:dyDescent="0.25">
      <c r="A9" s="2"/>
      <c r="B9" s="7" t="s">
        <v>1370</v>
      </c>
      <c r="C9" s="14">
        <v>0</v>
      </c>
      <c r="D9" s="14">
        <v>0</v>
      </c>
      <c r="E9" s="15"/>
    </row>
    <row r="10" spans="1:5" x14ac:dyDescent="0.25">
      <c r="A10" s="2"/>
      <c r="B10" s="7" t="s">
        <v>1371</v>
      </c>
      <c r="C10" s="14">
        <v>0</v>
      </c>
      <c r="D10" s="14">
        <v>0</v>
      </c>
      <c r="E10" s="15"/>
    </row>
    <row r="11" spans="1:5" x14ac:dyDescent="0.25">
      <c r="A11" s="2"/>
      <c r="B11" s="6" t="s">
        <v>1372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25">
      <c r="A12" s="2"/>
      <c r="B12" s="7" t="s">
        <v>1373</v>
      </c>
      <c r="C12" s="14">
        <f>nota_088!C8</f>
        <v>0</v>
      </c>
      <c r="D12" s="14">
        <f>nota_088!D8</f>
        <v>0</v>
      </c>
      <c r="E12" s="15"/>
    </row>
    <row r="13" spans="1:5" x14ac:dyDescent="0.25">
      <c r="A13" s="2"/>
      <c r="B13" s="7" t="s">
        <v>3</v>
      </c>
      <c r="C13" s="14">
        <f>nota_088!C7</f>
        <v>0</v>
      </c>
      <c r="D13" s="14">
        <f>nota_088!D7</f>
        <v>0</v>
      </c>
      <c r="E13" s="15"/>
    </row>
    <row r="14" spans="1:5" x14ac:dyDescent="0.25">
      <c r="A14" s="2"/>
      <c r="B14" s="7" t="s">
        <v>1374</v>
      </c>
      <c r="C14" s="14">
        <v>0</v>
      </c>
      <c r="D14" s="14">
        <v>0</v>
      </c>
      <c r="E14" s="15"/>
    </row>
    <row r="15" spans="1:5" x14ac:dyDescent="0.25">
      <c r="A15" s="2"/>
      <c r="B15" s="6" t="s">
        <v>1375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25">
      <c r="A16" s="2"/>
      <c r="B16" s="7" t="s">
        <v>1376</v>
      </c>
      <c r="C16" s="14">
        <v>0</v>
      </c>
      <c r="D16" s="14">
        <v>0</v>
      </c>
      <c r="E16" s="15"/>
    </row>
    <row r="17" spans="1:5" x14ac:dyDescent="0.25">
      <c r="A17" s="2"/>
      <c r="B17" s="7" t="s">
        <v>1377</v>
      </c>
      <c r="C17" s="14">
        <v>0</v>
      </c>
      <c r="D17" s="14">
        <v>0</v>
      </c>
      <c r="E17" s="15"/>
    </row>
    <row r="18" spans="1:5" x14ac:dyDescent="0.25">
      <c r="A18" s="2"/>
      <c r="B18" s="7" t="s">
        <v>1378</v>
      </c>
      <c r="C18" s="14">
        <v>0</v>
      </c>
      <c r="D18" s="14">
        <v>0</v>
      </c>
      <c r="E18" s="15"/>
    </row>
    <row r="19" spans="1:5" x14ac:dyDescent="0.25">
      <c r="A19" s="2"/>
      <c r="B19" s="7" t="s">
        <v>1379</v>
      </c>
      <c r="C19" s="14">
        <v>0</v>
      </c>
      <c r="D19" s="14">
        <v>0</v>
      </c>
      <c r="E19" s="15"/>
    </row>
    <row r="20" spans="1:5" x14ac:dyDescent="0.25">
      <c r="A20" s="2"/>
      <c r="B20" s="6" t="s">
        <v>1380</v>
      </c>
      <c r="C20" s="13">
        <v>0</v>
      </c>
      <c r="D20" s="13"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308</v>
      </c>
      <c r="C2" s="23"/>
      <c r="D2" s="23"/>
      <c r="E2" s="1"/>
    </row>
    <row r="3" spans="1:5" x14ac:dyDescent="0.25">
      <c r="A3" s="1"/>
      <c r="B3" s="89" t="s">
        <v>463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1381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25">
      <c r="A12" s="2"/>
      <c r="B12" s="18" t="s">
        <v>1383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1384</v>
      </c>
      <c r="C13" s="14">
        <v>0</v>
      </c>
      <c r="D13" s="14">
        <v>0</v>
      </c>
      <c r="E13" s="15"/>
    </row>
    <row r="14" spans="1:5" x14ac:dyDescent="0.25">
      <c r="A14" s="2"/>
      <c r="B14" s="18" t="s">
        <v>1385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1386</v>
      </c>
      <c r="C15" s="14">
        <v>0</v>
      </c>
      <c r="D15" s="14">
        <v>0</v>
      </c>
      <c r="E15" s="15"/>
    </row>
    <row r="16" spans="1:5" x14ac:dyDescent="0.25">
      <c r="A16" s="2"/>
      <c r="B16" s="18" t="s">
        <v>1387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1388</v>
      </c>
      <c r="C17" s="14">
        <v>0</v>
      </c>
      <c r="D17" s="14">
        <v>0</v>
      </c>
      <c r="E17" s="15"/>
    </row>
    <row r="18" spans="1:5" x14ac:dyDescent="0.25">
      <c r="A18" s="2"/>
      <c r="B18" s="18" t="s">
        <v>1389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1390</v>
      </c>
      <c r="C19" s="14">
        <v>0</v>
      </c>
      <c r="D19" s="14">
        <v>0</v>
      </c>
      <c r="E19" s="15"/>
    </row>
    <row r="20" spans="1:5" x14ac:dyDescent="0.25">
      <c r="A20" s="2"/>
      <c r="B20" s="10" t="s">
        <v>1391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309</v>
      </c>
      <c r="C2" s="23"/>
      <c r="D2" s="23"/>
      <c r="E2" s="1"/>
    </row>
    <row r="3" spans="1:5" x14ac:dyDescent="0.25">
      <c r="A3" s="1"/>
      <c r="B3" s="89" t="s">
        <v>464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1392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25">
      <c r="A12" s="2"/>
      <c r="B12" s="18" t="s">
        <v>1393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1394</v>
      </c>
      <c r="C13" s="16"/>
      <c r="D13" s="16"/>
      <c r="E13" s="15"/>
    </row>
    <row r="14" spans="1:5" x14ac:dyDescent="0.25">
      <c r="A14" s="2"/>
      <c r="B14" s="18" t="s">
        <v>1384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1394</v>
      </c>
      <c r="C15" s="16"/>
      <c r="D15" s="16"/>
      <c r="E15" s="15"/>
    </row>
    <row r="16" spans="1:5" x14ac:dyDescent="0.25">
      <c r="A16" s="2"/>
      <c r="B16" s="18" t="s">
        <v>1385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1394</v>
      </c>
      <c r="C17" s="16"/>
      <c r="D17" s="16"/>
      <c r="E17" s="15"/>
    </row>
    <row r="18" spans="1:5" x14ac:dyDescent="0.25">
      <c r="A18" s="2"/>
      <c r="B18" s="18" t="s">
        <v>1395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1396</v>
      </c>
      <c r="C19" s="14">
        <v>0</v>
      </c>
      <c r="D19" s="14">
        <v>0</v>
      </c>
      <c r="E19" s="15"/>
    </row>
    <row r="20" spans="1:5" x14ac:dyDescent="0.25">
      <c r="A20" s="2"/>
      <c r="B20" s="18" t="s">
        <v>1397</v>
      </c>
      <c r="C20" s="14">
        <v>0</v>
      </c>
      <c r="D20" s="14">
        <v>0</v>
      </c>
      <c r="E20" s="15"/>
    </row>
    <row r="21" spans="1:5" x14ac:dyDescent="0.25">
      <c r="A21" s="2"/>
      <c r="B21" s="18" t="s">
        <v>1398</v>
      </c>
      <c r="C21" s="14">
        <v>0</v>
      </c>
      <c r="D21" s="14">
        <v>0</v>
      </c>
      <c r="E21" s="15"/>
    </row>
    <row r="22" spans="1:5" x14ac:dyDescent="0.25">
      <c r="A22" s="2"/>
      <c r="B22" s="18" t="s">
        <v>1389</v>
      </c>
      <c r="C22" s="14">
        <v>0</v>
      </c>
      <c r="D22" s="14">
        <v>0</v>
      </c>
      <c r="E22" s="15"/>
    </row>
    <row r="23" spans="1:5" x14ac:dyDescent="0.25">
      <c r="A23" s="2"/>
      <c r="B23" s="10" t="s">
        <v>1399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310</v>
      </c>
      <c r="C2" s="23"/>
      <c r="D2" s="23"/>
      <c r="E2" s="1"/>
    </row>
    <row r="3" spans="1:5" x14ac:dyDescent="0.25">
      <c r="A3" s="1"/>
      <c r="B3" s="89" t="s">
        <v>465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1400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25">
      <c r="A7" s="2"/>
      <c r="B7" s="7" t="s">
        <v>63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25">
      <c r="A8" s="2"/>
      <c r="B8" s="8" t="s">
        <v>1261</v>
      </c>
      <c r="C8" s="14">
        <v>0</v>
      </c>
      <c r="D8" s="14">
        <v>0</v>
      </c>
      <c r="E8" s="15"/>
    </row>
    <row r="9" spans="1:5" x14ac:dyDescent="0.25">
      <c r="A9" s="2"/>
      <c r="B9" s="8" t="s">
        <v>1262</v>
      </c>
      <c r="C9" s="14">
        <v>0</v>
      </c>
      <c r="D9" s="14">
        <v>0</v>
      </c>
      <c r="E9" s="15"/>
    </row>
    <row r="10" spans="1:5" x14ac:dyDescent="0.25">
      <c r="A10" s="2"/>
      <c r="B10" s="8" t="s">
        <v>1263</v>
      </c>
      <c r="C10" s="14">
        <v>0</v>
      </c>
      <c r="D10" s="14">
        <v>0</v>
      </c>
      <c r="E10" s="15"/>
    </row>
    <row r="11" spans="1:5" x14ac:dyDescent="0.25">
      <c r="A11" s="2"/>
      <c r="B11" s="8" t="s">
        <v>1264</v>
      </c>
      <c r="C11" s="14">
        <v>0</v>
      </c>
      <c r="D11" s="14">
        <v>0</v>
      </c>
      <c r="E11" s="15"/>
    </row>
    <row r="12" spans="1:5" x14ac:dyDescent="0.25">
      <c r="A12" s="2"/>
      <c r="B12" s="8" t="s">
        <v>1265</v>
      </c>
      <c r="C12" s="14">
        <v>0</v>
      </c>
      <c r="D12" s="14">
        <v>0</v>
      </c>
      <c r="E12" s="15"/>
    </row>
    <row r="13" spans="1:5" x14ac:dyDescent="0.25">
      <c r="A13" s="2"/>
      <c r="B13" s="8" t="s">
        <v>1266</v>
      </c>
      <c r="C13" s="14">
        <v>0</v>
      </c>
      <c r="D13" s="14">
        <v>0</v>
      </c>
      <c r="E13" s="15"/>
    </row>
    <row r="14" spans="1:5" x14ac:dyDescent="0.25">
      <c r="A14" s="2"/>
      <c r="B14" s="7" t="s">
        <v>1401</v>
      </c>
      <c r="C14" s="14">
        <v>0</v>
      </c>
      <c r="D14" s="14">
        <v>0</v>
      </c>
      <c r="E14" s="15"/>
    </row>
    <row r="15" spans="1:5" x14ac:dyDescent="0.25">
      <c r="A15" s="2"/>
      <c r="B15" s="6" t="s">
        <v>1402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25">
      <c r="A16" s="2"/>
      <c r="B16" s="7" t="s">
        <v>1403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25">
      <c r="A17" s="2"/>
      <c r="B17" s="8" t="s">
        <v>63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25">
      <c r="A18" s="2"/>
      <c r="B18" s="9" t="s">
        <v>1261</v>
      </c>
      <c r="C18" s="14">
        <v>0</v>
      </c>
      <c r="D18" s="14">
        <v>0</v>
      </c>
      <c r="E18" s="15"/>
    </row>
    <row r="19" spans="1:5" x14ac:dyDescent="0.25">
      <c r="A19" s="2"/>
      <c r="B19" s="9" t="s">
        <v>1262</v>
      </c>
      <c r="C19" s="14">
        <v>0</v>
      </c>
      <c r="D19" s="14">
        <v>0</v>
      </c>
      <c r="E19" s="15"/>
    </row>
    <row r="20" spans="1:5" x14ac:dyDescent="0.25">
      <c r="A20" s="2"/>
      <c r="B20" s="9" t="s">
        <v>1263</v>
      </c>
      <c r="C20" s="14">
        <v>0</v>
      </c>
      <c r="D20" s="14">
        <v>0</v>
      </c>
      <c r="E20" s="15"/>
    </row>
    <row r="21" spans="1:5" x14ac:dyDescent="0.25">
      <c r="A21" s="2"/>
      <c r="B21" s="9" t="s">
        <v>1264</v>
      </c>
      <c r="C21" s="14">
        <v>0</v>
      </c>
      <c r="D21" s="14">
        <v>0</v>
      </c>
      <c r="E21" s="15"/>
    </row>
    <row r="22" spans="1:5" x14ac:dyDescent="0.25">
      <c r="A22" s="2"/>
      <c r="B22" s="9" t="s">
        <v>1265</v>
      </c>
      <c r="C22" s="14">
        <v>0</v>
      </c>
      <c r="D22" s="14">
        <v>0</v>
      </c>
      <c r="E22" s="15"/>
    </row>
    <row r="23" spans="1:5" x14ac:dyDescent="0.25">
      <c r="A23" s="2"/>
      <c r="B23" s="9" t="s">
        <v>1266</v>
      </c>
      <c r="C23" s="14">
        <v>0</v>
      </c>
      <c r="D23" s="14">
        <v>0</v>
      </c>
      <c r="E23" s="15"/>
    </row>
    <row r="24" spans="1:5" x14ac:dyDescent="0.25">
      <c r="A24" s="2"/>
      <c r="B24" s="8" t="s">
        <v>1401</v>
      </c>
      <c r="C24" s="14">
        <v>0</v>
      </c>
      <c r="D24" s="14">
        <v>0</v>
      </c>
      <c r="E24" s="15"/>
    </row>
    <row r="25" spans="1:5" x14ac:dyDescent="0.25">
      <c r="A25" s="2"/>
      <c r="B25" s="7" t="s">
        <v>1404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25">
      <c r="A26" s="2"/>
      <c r="B26" s="8" t="s">
        <v>63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25">
      <c r="A27" s="2"/>
      <c r="B27" s="9" t="s">
        <v>1261</v>
      </c>
      <c r="C27" s="14">
        <v>0</v>
      </c>
      <c r="D27" s="14">
        <v>0</v>
      </c>
      <c r="E27" s="15"/>
    </row>
    <row r="28" spans="1:5" x14ac:dyDescent="0.25">
      <c r="A28" s="2"/>
      <c r="B28" s="9" t="s">
        <v>1262</v>
      </c>
      <c r="C28" s="14">
        <v>0</v>
      </c>
      <c r="D28" s="14">
        <v>0</v>
      </c>
      <c r="E28" s="15"/>
    </row>
    <row r="29" spans="1:5" x14ac:dyDescent="0.25">
      <c r="A29" s="2"/>
      <c r="B29" s="9" t="s">
        <v>1263</v>
      </c>
      <c r="C29" s="14">
        <v>0</v>
      </c>
      <c r="D29" s="14">
        <v>0</v>
      </c>
      <c r="E29" s="15"/>
    </row>
    <row r="30" spans="1:5" x14ac:dyDescent="0.25">
      <c r="A30" s="2"/>
      <c r="B30" s="9" t="s">
        <v>1264</v>
      </c>
      <c r="C30" s="14">
        <v>0</v>
      </c>
      <c r="D30" s="14">
        <v>0</v>
      </c>
      <c r="E30" s="15"/>
    </row>
    <row r="31" spans="1:5" x14ac:dyDescent="0.25">
      <c r="A31" s="2"/>
      <c r="B31" s="9" t="s">
        <v>1265</v>
      </c>
      <c r="C31" s="14">
        <v>0</v>
      </c>
      <c r="D31" s="14">
        <v>0</v>
      </c>
      <c r="E31" s="15"/>
    </row>
    <row r="32" spans="1:5" x14ac:dyDescent="0.25">
      <c r="A32" s="2"/>
      <c r="B32" s="9" t="s">
        <v>1266</v>
      </c>
      <c r="C32" s="14">
        <v>0</v>
      </c>
      <c r="D32" s="14">
        <v>0</v>
      </c>
      <c r="E32" s="15"/>
    </row>
    <row r="33" spans="1:5" x14ac:dyDescent="0.25">
      <c r="A33" s="2"/>
      <c r="B33" s="8" t="s">
        <v>1401</v>
      </c>
      <c r="C33" s="14">
        <v>0</v>
      </c>
      <c r="D33" s="14">
        <v>0</v>
      </c>
      <c r="E33" s="15"/>
    </row>
    <row r="34" spans="1:5" x14ac:dyDescent="0.25">
      <c r="A34" s="2"/>
      <c r="B34" s="6" t="s">
        <v>1405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25">
      <c r="A35" s="2"/>
      <c r="B35" s="7" t="s">
        <v>1406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25">
      <c r="A36" s="2"/>
      <c r="B36" s="8" t="s">
        <v>1407</v>
      </c>
      <c r="C36" s="14">
        <v>0</v>
      </c>
      <c r="D36" s="14">
        <v>0</v>
      </c>
      <c r="E36" s="15"/>
    </row>
    <row r="37" spans="1:5" x14ac:dyDescent="0.25">
      <c r="A37" s="2"/>
      <c r="B37" s="8" t="s">
        <v>1408</v>
      </c>
      <c r="C37" s="14">
        <v>0</v>
      </c>
      <c r="D37" s="14">
        <v>0</v>
      </c>
      <c r="E37" s="15"/>
    </row>
    <row r="38" spans="1:5" x14ac:dyDescent="0.25">
      <c r="A38" s="2"/>
      <c r="B38" s="7" t="s">
        <v>1409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25">
      <c r="A39" s="2"/>
      <c r="B39" s="8" t="s">
        <v>100</v>
      </c>
      <c r="C39" s="14">
        <v>0</v>
      </c>
      <c r="D39" s="14">
        <v>0</v>
      </c>
      <c r="E39" s="15"/>
    </row>
    <row r="40" spans="1:5" x14ac:dyDescent="0.25">
      <c r="A40" s="2"/>
      <c r="B40" s="8" t="s">
        <v>100</v>
      </c>
      <c r="C40" s="14">
        <v>0</v>
      </c>
      <c r="D40" s="14">
        <v>0</v>
      </c>
      <c r="E40" s="15"/>
    </row>
    <row r="41" spans="1:5" x14ac:dyDescent="0.25">
      <c r="A41" s="2"/>
      <c r="B41" s="8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1410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25">
      <c r="A43" s="2"/>
      <c r="B43" s="8" t="s">
        <v>100</v>
      </c>
      <c r="C43" s="14">
        <v>0</v>
      </c>
      <c r="D43" s="14">
        <v>0</v>
      </c>
      <c r="E43" s="15"/>
    </row>
    <row r="44" spans="1:5" x14ac:dyDescent="0.25">
      <c r="A44" s="2"/>
      <c r="B44" s="8" t="s">
        <v>100</v>
      </c>
      <c r="C44" s="14">
        <v>0</v>
      </c>
      <c r="D44" s="14">
        <v>0</v>
      </c>
      <c r="E44" s="15"/>
    </row>
    <row r="45" spans="1:5" x14ac:dyDescent="0.25">
      <c r="A45" s="2"/>
      <c r="B45" s="8" t="s">
        <v>100</v>
      </c>
      <c r="C45" s="14">
        <v>0</v>
      </c>
      <c r="D45" s="14">
        <v>0</v>
      </c>
      <c r="E45" s="15"/>
    </row>
    <row r="46" spans="1:5" x14ac:dyDescent="0.25">
      <c r="A46" s="2"/>
      <c r="B46" s="8" t="s">
        <v>100</v>
      </c>
      <c r="C46" s="14">
        <v>0</v>
      </c>
      <c r="D46" s="14">
        <v>0</v>
      </c>
      <c r="E46" s="15"/>
    </row>
    <row r="47" spans="1:5" x14ac:dyDescent="0.25">
      <c r="A47" s="1"/>
      <c r="B47" s="11"/>
      <c r="C47" s="11"/>
      <c r="D47" s="11"/>
      <c r="E47" s="1"/>
    </row>
    <row r="48" spans="1:5" x14ac:dyDescent="0.25">
      <c r="A48" s="1"/>
      <c r="B48" s="17" t="s">
        <v>502</v>
      </c>
      <c r="C48" s="17"/>
      <c r="D48" s="17"/>
      <c r="E48" s="1"/>
    </row>
    <row r="49" spans="1:5" x14ac:dyDescent="0.25">
      <c r="A49" s="2"/>
      <c r="B49" s="92"/>
      <c r="C49" s="88"/>
      <c r="D49" s="88"/>
      <c r="E49" s="15"/>
    </row>
    <row r="50" spans="1:5" x14ac:dyDescent="0.25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311</v>
      </c>
      <c r="C2" s="23"/>
      <c r="D2" s="23"/>
      <c r="E2" s="1"/>
    </row>
    <row r="3" spans="1:5" x14ac:dyDescent="0.25">
      <c r="A3" s="1"/>
      <c r="B3" s="89" t="s">
        <v>466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1411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25">
      <c r="A7" s="2"/>
      <c r="B7" s="18" t="s">
        <v>1412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25">
      <c r="A8" s="2"/>
      <c r="B8" s="7" t="s">
        <v>1413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25">
      <c r="A9" s="2"/>
      <c r="B9" s="8" t="s">
        <v>1414</v>
      </c>
      <c r="C9" s="14">
        <v>0</v>
      </c>
      <c r="D9" s="14">
        <v>0</v>
      </c>
      <c r="E9" s="15"/>
    </row>
    <row r="10" spans="1:5" x14ac:dyDescent="0.25">
      <c r="A10" s="2"/>
      <c r="B10" s="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8" t="s">
        <v>1418</v>
      </c>
      <c r="C13" s="14">
        <v>0</v>
      </c>
      <c r="D13" s="14">
        <v>0</v>
      </c>
      <c r="E13" s="15"/>
    </row>
    <row r="14" spans="1:5" x14ac:dyDescent="0.25">
      <c r="A14" s="2"/>
      <c r="B14" s="8" t="s">
        <v>1419</v>
      </c>
      <c r="C14" s="14">
        <v>0</v>
      </c>
      <c r="D14" s="14">
        <v>0</v>
      </c>
      <c r="E14" s="15"/>
    </row>
    <row r="15" spans="1:5" x14ac:dyDescent="0.25">
      <c r="A15" s="2"/>
      <c r="B15" s="7" t="s">
        <v>1420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1404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25">
      <c r="A17" s="2"/>
      <c r="B17" s="7" t="s">
        <v>1413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25">
      <c r="A18" s="2"/>
      <c r="B18" s="8" t="s">
        <v>1414</v>
      </c>
      <c r="C18" s="14">
        <v>0</v>
      </c>
      <c r="D18" s="14">
        <v>0</v>
      </c>
      <c r="E18" s="15"/>
    </row>
    <row r="19" spans="1:5" x14ac:dyDescent="0.25">
      <c r="A19" s="2"/>
      <c r="B19" s="8" t="s">
        <v>1415</v>
      </c>
      <c r="C19" s="14">
        <v>0</v>
      </c>
      <c r="D19" s="14">
        <v>0</v>
      </c>
      <c r="E19" s="15"/>
    </row>
    <row r="20" spans="1:5" x14ac:dyDescent="0.25">
      <c r="A20" s="2"/>
      <c r="B20" s="8" t="s">
        <v>1416</v>
      </c>
      <c r="C20" s="14">
        <v>0</v>
      </c>
      <c r="D20" s="14">
        <v>0</v>
      </c>
      <c r="E20" s="15"/>
    </row>
    <row r="21" spans="1:5" x14ac:dyDescent="0.25">
      <c r="A21" s="2"/>
      <c r="B21" s="8" t="s">
        <v>1417</v>
      </c>
      <c r="C21" s="14">
        <v>0</v>
      </c>
      <c r="D21" s="14">
        <v>0</v>
      </c>
      <c r="E21" s="15"/>
    </row>
    <row r="22" spans="1:5" x14ac:dyDescent="0.25">
      <c r="A22" s="2"/>
      <c r="B22" s="8" t="s">
        <v>1418</v>
      </c>
      <c r="C22" s="14">
        <v>0</v>
      </c>
      <c r="D22" s="14">
        <v>0</v>
      </c>
      <c r="E22" s="15"/>
    </row>
    <row r="23" spans="1:5" x14ac:dyDescent="0.25">
      <c r="A23" s="2"/>
      <c r="B23" s="8" t="s">
        <v>1419</v>
      </c>
      <c r="C23" s="14">
        <v>0</v>
      </c>
      <c r="D23" s="14">
        <v>0</v>
      </c>
      <c r="E23" s="15"/>
    </row>
    <row r="24" spans="1:5" x14ac:dyDescent="0.25">
      <c r="A24" s="2"/>
      <c r="B24" s="7" t="s">
        <v>1420</v>
      </c>
      <c r="C24" s="14">
        <v>0</v>
      </c>
      <c r="D24" s="14">
        <v>0</v>
      </c>
      <c r="E24" s="15"/>
    </row>
    <row r="25" spans="1:5" x14ac:dyDescent="0.25">
      <c r="A25" s="2"/>
      <c r="B25" s="5" t="s">
        <v>1421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25">
      <c r="A26" s="2"/>
      <c r="B26" s="18" t="s">
        <v>1422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25">
      <c r="A27" s="2"/>
      <c r="B27" s="7" t="s">
        <v>1407</v>
      </c>
      <c r="C27" s="14">
        <v>0</v>
      </c>
      <c r="D27" s="14">
        <v>0</v>
      </c>
      <c r="E27" s="15"/>
    </row>
    <row r="28" spans="1:5" x14ac:dyDescent="0.25">
      <c r="A28" s="2"/>
      <c r="B28" s="7" t="s">
        <v>1408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1423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25">
      <c r="A30" s="2"/>
      <c r="B30" s="7" t="s">
        <v>100</v>
      </c>
      <c r="C30" s="14">
        <v>0</v>
      </c>
      <c r="D30" s="14">
        <v>0</v>
      </c>
      <c r="E30" s="15"/>
    </row>
    <row r="31" spans="1:5" x14ac:dyDescent="0.25">
      <c r="A31" s="2"/>
      <c r="B31" s="7" t="s">
        <v>100</v>
      </c>
      <c r="C31" s="14">
        <v>0</v>
      </c>
      <c r="D31" s="14">
        <v>0</v>
      </c>
      <c r="E31" s="15"/>
    </row>
    <row r="32" spans="1:5" x14ac:dyDescent="0.25">
      <c r="A32" s="2"/>
      <c r="B32" s="7" t="s">
        <v>100</v>
      </c>
      <c r="C32" s="14">
        <v>0</v>
      </c>
      <c r="D32" s="14">
        <v>0</v>
      </c>
      <c r="E32" s="15"/>
    </row>
    <row r="33" spans="1:5" x14ac:dyDescent="0.25">
      <c r="A33" s="2"/>
      <c r="B33" s="18" t="s">
        <v>1410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7" t="s">
        <v>100</v>
      </c>
      <c r="C35" s="14">
        <v>0</v>
      </c>
      <c r="D35" s="14">
        <v>0</v>
      </c>
      <c r="E35" s="15"/>
    </row>
    <row r="36" spans="1:5" x14ac:dyDescent="0.25">
      <c r="A36" s="2"/>
      <c r="B36" s="7" t="s">
        <v>100</v>
      </c>
      <c r="C36" s="14">
        <v>0</v>
      </c>
      <c r="D36" s="14">
        <v>0</v>
      </c>
      <c r="E36" s="15"/>
    </row>
    <row r="37" spans="1:5" x14ac:dyDescent="0.25">
      <c r="A37" s="2"/>
      <c r="B37" s="7" t="s">
        <v>100</v>
      </c>
      <c r="C37" s="14">
        <v>0</v>
      </c>
      <c r="D37" s="14">
        <v>0</v>
      </c>
      <c r="E37" s="15"/>
    </row>
    <row r="38" spans="1:5" x14ac:dyDescent="0.25">
      <c r="A38" s="1"/>
      <c r="B38" s="11"/>
      <c r="C38" s="11"/>
      <c r="D38" s="11"/>
      <c r="E38" s="1"/>
    </row>
    <row r="39" spans="1:5" x14ac:dyDescent="0.25">
      <c r="A39" s="1"/>
      <c r="B39" s="17" t="s">
        <v>502</v>
      </c>
      <c r="C39" s="17"/>
      <c r="D39" s="17"/>
      <c r="E39" s="1"/>
    </row>
    <row r="40" spans="1:5" x14ac:dyDescent="0.25">
      <c r="A40" s="2"/>
      <c r="B40" s="92"/>
      <c r="C40" s="88"/>
      <c r="D40" s="88"/>
      <c r="E40" s="15"/>
    </row>
    <row r="41" spans="1:5" x14ac:dyDescent="0.25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332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537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25">
      <c r="A8" s="2"/>
      <c r="B8" s="16" t="s">
        <v>528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25">
      <c r="A9" s="2"/>
      <c r="B9" s="10" t="s">
        <v>483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25">
      <c r="A13" s="2"/>
      <c r="B13" s="10" t="s">
        <v>487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25">
      <c r="A17" s="2"/>
      <c r="B17" s="10" t="s">
        <v>531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312</v>
      </c>
      <c r="C2" s="23"/>
      <c r="D2" s="23"/>
      <c r="E2" s="1"/>
    </row>
    <row r="3" spans="1:5" x14ac:dyDescent="0.25">
      <c r="A3" s="1"/>
      <c r="B3" s="89" t="s">
        <v>467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1424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24" t="s">
        <v>100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88" t="s">
        <v>1425</v>
      </c>
      <c r="C1" s="88"/>
      <c r="D1" s="88"/>
      <c r="E1" s="1"/>
    </row>
    <row r="2" spans="1:5" x14ac:dyDescent="0.25">
      <c r="A2" s="1"/>
      <c r="B2" s="23" t="s">
        <v>313</v>
      </c>
      <c r="C2" s="23"/>
      <c r="D2" s="23"/>
      <c r="E2" s="1"/>
    </row>
    <row r="3" spans="1:5" x14ac:dyDescent="0.25">
      <c r="A3" s="1"/>
      <c r="B3" s="89" t="s">
        <v>468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1426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25">
      <c r="A7" s="2"/>
      <c r="B7" s="24" t="s">
        <v>1427</v>
      </c>
      <c r="C7" s="14">
        <v>0</v>
      </c>
      <c r="D7" s="14">
        <v>0</v>
      </c>
      <c r="E7" s="15"/>
    </row>
    <row r="8" spans="1:5" x14ac:dyDescent="0.25">
      <c r="A8" s="2"/>
      <c r="B8" s="24" t="s">
        <v>1428</v>
      </c>
      <c r="C8" s="14">
        <v>0</v>
      </c>
      <c r="D8" s="14">
        <v>0</v>
      </c>
      <c r="E8" s="15"/>
    </row>
    <row r="9" spans="1:5" x14ac:dyDescent="0.25">
      <c r="A9" s="2"/>
      <c r="B9" s="24" t="s">
        <v>1429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314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469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105" x14ac:dyDescent="0.25">
      <c r="A5" s="2"/>
      <c r="B5" s="4" t="s">
        <v>925</v>
      </c>
      <c r="C5" s="4" t="s">
        <v>1444</v>
      </c>
      <c r="D5" s="4" t="s">
        <v>1445</v>
      </c>
      <c r="E5" s="4" t="s">
        <v>1446</v>
      </c>
      <c r="F5" s="4" t="s">
        <v>1447</v>
      </c>
      <c r="G5" s="4" t="s">
        <v>496</v>
      </c>
      <c r="H5" s="4" t="s">
        <v>497</v>
      </c>
      <c r="I5" s="4" t="s">
        <v>1448</v>
      </c>
      <c r="J5" s="4" t="s">
        <v>1449</v>
      </c>
      <c r="K5" s="4" t="s">
        <v>1450</v>
      </c>
      <c r="L5" s="15"/>
    </row>
    <row r="6" spans="1:12" ht="45" x14ac:dyDescent="0.25">
      <c r="A6" s="2"/>
      <c r="B6" s="16" t="s">
        <v>1430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25">
      <c r="A7" s="2"/>
      <c r="B7" s="24" t="s">
        <v>1431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90" x14ac:dyDescent="0.25">
      <c r="A8" s="2"/>
      <c r="B8" s="24" t="s">
        <v>1432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30" x14ac:dyDescent="0.25">
      <c r="A9" s="2"/>
      <c r="B9" s="16" t="s">
        <v>1433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90" x14ac:dyDescent="0.25">
      <c r="A10" s="2"/>
      <c r="B10" s="24" t="s">
        <v>1434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30" x14ac:dyDescent="0.25">
      <c r="A11" s="2"/>
      <c r="B11" s="16" t="s">
        <v>1435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45" x14ac:dyDescent="0.25">
      <c r="A12" s="2"/>
      <c r="B12" s="16" t="s">
        <v>1436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45" x14ac:dyDescent="0.25">
      <c r="A13" s="2"/>
      <c r="B13" s="16" t="s">
        <v>1437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25">
      <c r="A14" s="2"/>
      <c r="B14" s="24" t="s">
        <v>1431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30" x14ac:dyDescent="0.25">
      <c r="A15" s="2"/>
      <c r="B15" s="16" t="s">
        <v>1438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60" x14ac:dyDescent="0.25">
      <c r="A16" s="2"/>
      <c r="B16" s="16" t="s">
        <v>1439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60" x14ac:dyDescent="0.25">
      <c r="A17" s="2"/>
      <c r="B17" s="24" t="s">
        <v>1440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5" x14ac:dyDescent="0.25">
      <c r="A18" s="2"/>
      <c r="B18" s="24" t="s">
        <v>1441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20" x14ac:dyDescent="0.25">
      <c r="A19" s="2"/>
      <c r="B19" s="24" t="s">
        <v>1442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30" x14ac:dyDescent="0.25">
      <c r="A20" s="2"/>
      <c r="B20" s="24" t="s">
        <v>1443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25">
      <c r="A23" s="2"/>
      <c r="B23" s="92"/>
      <c r="C23" s="88"/>
      <c r="D23" s="88"/>
      <c r="E23" s="88"/>
      <c r="F23" s="88"/>
      <c r="G23" s="88"/>
      <c r="H23" s="88"/>
      <c r="I23" s="88"/>
      <c r="J23" s="88"/>
      <c r="K23" s="88"/>
      <c r="L23" s="15"/>
    </row>
    <row r="24" spans="1:12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5" width="20.7109375" customWidth="1"/>
    <col min="6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315</v>
      </c>
      <c r="C2" s="23"/>
      <c r="D2" s="23"/>
      <c r="E2" s="23"/>
      <c r="F2" s="23"/>
      <c r="G2" s="1"/>
    </row>
    <row r="3" spans="1:7" x14ac:dyDescent="0.25">
      <c r="A3" s="1"/>
      <c r="B3" s="89" t="s">
        <v>470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1451</v>
      </c>
      <c r="C5" s="4" t="s">
        <v>1452</v>
      </c>
      <c r="D5" s="4" t="s">
        <v>1453</v>
      </c>
      <c r="E5" s="4" t="s">
        <v>1454</v>
      </c>
      <c r="F5" s="4" t="s">
        <v>1455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316</v>
      </c>
      <c r="C2" s="23"/>
      <c r="D2" s="23"/>
      <c r="E2" s="1"/>
    </row>
    <row r="3" spans="1:5" x14ac:dyDescent="0.25">
      <c r="A3" s="1"/>
      <c r="B3" s="89" t="s">
        <v>471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1456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25">
      <c r="A7" s="2"/>
      <c r="B7" s="24" t="s">
        <v>1457</v>
      </c>
      <c r="C7" s="14">
        <v>0</v>
      </c>
      <c r="D7" s="14">
        <v>0</v>
      </c>
      <c r="E7" s="15"/>
    </row>
    <row r="8" spans="1:5" x14ac:dyDescent="0.25">
      <c r="A8" s="2"/>
      <c r="B8" s="24" t="s">
        <v>1458</v>
      </c>
      <c r="C8" s="14">
        <v>0</v>
      </c>
      <c r="D8" s="14">
        <v>0</v>
      </c>
      <c r="E8" s="15"/>
    </row>
    <row r="9" spans="1:5" x14ac:dyDescent="0.25">
      <c r="A9" s="2"/>
      <c r="B9" s="24" t="s">
        <v>1459</v>
      </c>
      <c r="C9" s="14">
        <v>0</v>
      </c>
      <c r="D9" s="14">
        <v>0</v>
      </c>
      <c r="E9" s="15"/>
    </row>
    <row r="10" spans="1:5" x14ac:dyDescent="0.25">
      <c r="A10" s="2"/>
      <c r="B10" s="24" t="s">
        <v>1460</v>
      </c>
      <c r="C10" s="14">
        <v>0</v>
      </c>
      <c r="D10" s="14">
        <v>0</v>
      </c>
      <c r="E10" s="15"/>
    </row>
    <row r="11" spans="1:5" x14ac:dyDescent="0.25">
      <c r="A11" s="2"/>
      <c r="B11" s="24" t="s">
        <v>1461</v>
      </c>
      <c r="C11" s="14">
        <v>0</v>
      </c>
      <c r="D11" s="14">
        <v>0</v>
      </c>
      <c r="E11" s="15"/>
    </row>
    <row r="12" spans="1:5" x14ac:dyDescent="0.25">
      <c r="A12" s="2"/>
      <c r="B12" s="10" t="s">
        <v>1462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25">
      <c r="A13" s="2"/>
      <c r="B13" s="24" t="s">
        <v>1457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1458</v>
      </c>
      <c r="C14" s="14">
        <v>0</v>
      </c>
      <c r="D14" s="14">
        <v>0</v>
      </c>
      <c r="E14" s="15"/>
    </row>
    <row r="15" spans="1:5" x14ac:dyDescent="0.25">
      <c r="A15" s="2"/>
      <c r="B15" s="24" t="s">
        <v>1459</v>
      </c>
      <c r="C15" s="14">
        <v>0</v>
      </c>
      <c r="D15" s="14">
        <v>0</v>
      </c>
      <c r="E15" s="15"/>
    </row>
    <row r="16" spans="1:5" x14ac:dyDescent="0.25">
      <c r="A16" s="2"/>
      <c r="B16" s="24" t="s">
        <v>1460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1461</v>
      </c>
      <c r="C17" s="14">
        <v>0</v>
      </c>
      <c r="D17" s="14">
        <v>0</v>
      </c>
      <c r="E17" s="15"/>
    </row>
    <row r="18" spans="1:5" x14ac:dyDescent="0.25">
      <c r="A18" s="1"/>
      <c r="B18" s="11"/>
      <c r="C18" s="11"/>
      <c r="D18" s="11"/>
      <c r="E18" s="1"/>
    </row>
    <row r="19" spans="1:5" x14ac:dyDescent="0.25">
      <c r="A19" s="1"/>
      <c r="B19" s="17" t="s">
        <v>502</v>
      </c>
      <c r="C19" s="17"/>
      <c r="D19" s="17"/>
      <c r="E19" s="1"/>
    </row>
    <row r="20" spans="1:5" x14ac:dyDescent="0.25">
      <c r="A20" s="2"/>
      <c r="B20" s="92"/>
      <c r="C20" s="88"/>
      <c r="D20" s="88"/>
      <c r="E20" s="15"/>
    </row>
    <row r="21" spans="1:5" x14ac:dyDescent="0.25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317</v>
      </c>
      <c r="C2" s="23"/>
      <c r="D2" s="23"/>
      <c r="E2" s="1"/>
    </row>
    <row r="3" spans="1:5" x14ac:dyDescent="0.25">
      <c r="A3" s="1"/>
      <c r="B3" s="89" t="s">
        <v>472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nota_147!D18</f>
        <v>0</v>
      </c>
      <c r="D6" s="13">
        <v>0</v>
      </c>
      <c r="E6" s="15"/>
    </row>
    <row r="7" spans="1:5" x14ac:dyDescent="0.25">
      <c r="A7" s="2"/>
      <c r="B7" s="24" t="s">
        <v>1463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25">
      <c r="A8" s="2"/>
      <c r="B8" s="18" t="s">
        <v>1464</v>
      </c>
      <c r="C8" s="14">
        <v>0</v>
      </c>
      <c r="D8" s="14">
        <v>0</v>
      </c>
      <c r="E8" s="15"/>
    </row>
    <row r="9" spans="1:5" x14ac:dyDescent="0.25">
      <c r="A9" s="2"/>
      <c r="B9" s="18" t="s">
        <v>1465</v>
      </c>
      <c r="C9" s="14">
        <v>0</v>
      </c>
      <c r="D9" s="14">
        <v>0</v>
      </c>
      <c r="E9" s="15"/>
    </row>
    <row r="10" spans="1:5" x14ac:dyDescent="0.25">
      <c r="A10" s="2"/>
      <c r="B10" s="18" t="s">
        <v>1466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1467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1468</v>
      </c>
      <c r="C12" s="14">
        <v>0</v>
      </c>
      <c r="D12" s="14">
        <v>0</v>
      </c>
      <c r="E12" s="15"/>
    </row>
    <row r="13" spans="1:5" x14ac:dyDescent="0.25">
      <c r="A13" s="2"/>
      <c r="B13" s="18" t="s">
        <v>1469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1470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25">
      <c r="A15" s="2"/>
      <c r="B15" s="18" t="s">
        <v>1471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1472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1473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1474</v>
      </c>
      <c r="C5" s="95" t="s">
        <v>1485</v>
      </c>
      <c r="D5" s="96"/>
      <c r="E5" s="96"/>
      <c r="F5" s="96"/>
      <c r="G5" s="96"/>
      <c r="H5" s="15"/>
    </row>
    <row r="6" spans="1:8" x14ac:dyDescent="0.25">
      <c r="A6" s="2"/>
      <c r="B6" s="94"/>
      <c r="C6" s="98" t="s">
        <v>664</v>
      </c>
      <c r="D6" s="98" t="s">
        <v>1486</v>
      </c>
      <c r="E6" s="95" t="s">
        <v>1487</v>
      </c>
      <c r="F6" s="96"/>
      <c r="G6" s="96"/>
      <c r="H6" s="15"/>
    </row>
    <row r="7" spans="1:8" ht="30" x14ac:dyDescent="0.25">
      <c r="A7" s="2"/>
      <c r="B7" s="94"/>
      <c r="C7" s="96"/>
      <c r="D7" s="96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1475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2"/>
      <c r="B9" s="16" t="s">
        <v>1476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16" t="s">
        <v>1477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25">
      <c r="A11" s="2"/>
      <c r="B11" s="24" t="s">
        <v>1478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24" t="s">
        <v>1479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25">
      <c r="A13" s="2"/>
      <c r="B13" s="24" t="s">
        <v>1480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1481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1482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24" t="s">
        <v>1483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25">
      <c r="A17" s="2"/>
      <c r="B17" s="16" t="s">
        <v>1484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  <row r="19" spans="1:8" x14ac:dyDescent="0.25">
      <c r="A19" s="1"/>
      <c r="B19" s="17" t="s">
        <v>502</v>
      </c>
      <c r="C19" s="17"/>
      <c r="D19" s="17"/>
      <c r="E19" s="17"/>
      <c r="F19" s="17"/>
      <c r="G19" s="17"/>
      <c r="H19" s="1"/>
    </row>
    <row r="20" spans="1:8" x14ac:dyDescent="0.25">
      <c r="A20" s="2"/>
      <c r="B20" s="92"/>
      <c r="C20" s="88"/>
      <c r="D20" s="88"/>
      <c r="E20" s="88"/>
      <c r="F20" s="88"/>
      <c r="G20" s="88"/>
      <c r="H20" s="15"/>
    </row>
    <row r="21" spans="1:8" x14ac:dyDescent="0.25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319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474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1491</v>
      </c>
      <c r="C5" s="95" t="s">
        <v>1495</v>
      </c>
      <c r="D5" s="96"/>
      <c r="E5" s="96"/>
      <c r="F5" s="96"/>
      <c r="G5" s="96"/>
      <c r="H5" s="15"/>
    </row>
    <row r="6" spans="1:8" x14ac:dyDescent="0.25">
      <c r="A6" s="2"/>
      <c r="B6" s="94"/>
      <c r="C6" s="98" t="s">
        <v>664</v>
      </c>
      <c r="D6" s="98" t="s">
        <v>1486</v>
      </c>
      <c r="E6" s="95" t="s">
        <v>1487</v>
      </c>
      <c r="F6" s="96"/>
      <c r="G6" s="96"/>
      <c r="H6" s="15"/>
    </row>
    <row r="7" spans="1:8" ht="30" x14ac:dyDescent="0.25">
      <c r="A7" s="2"/>
      <c r="B7" s="94"/>
      <c r="C7" s="96"/>
      <c r="D7" s="96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1492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25">
      <c r="A9" s="2"/>
      <c r="B9" s="24" t="s">
        <v>100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24" t="s">
        <v>100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25">
      <c r="A11" s="2"/>
      <c r="B11" s="24" t="s">
        <v>100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16" t="s">
        <v>1493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25">
      <c r="A13" s="2"/>
      <c r="B13" s="24" t="s">
        <v>100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16" t="s">
        <v>1494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25">
      <c r="A17" s="2"/>
      <c r="B17" s="24" t="s">
        <v>100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2"/>
      <c r="B18" s="24" t="s">
        <v>100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25">
      <c r="A19" s="2"/>
      <c r="B19" s="24" t="s">
        <v>100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7" t="s">
        <v>502</v>
      </c>
      <c r="C21" s="17"/>
      <c r="D21" s="17"/>
      <c r="E21" s="17"/>
      <c r="F21" s="17"/>
      <c r="G21" s="17"/>
      <c r="H21" s="1"/>
    </row>
    <row r="22" spans="1:8" x14ac:dyDescent="0.25">
      <c r="A22" s="2"/>
      <c r="B22" s="92"/>
      <c r="C22" s="88"/>
      <c r="D22" s="88"/>
      <c r="E22" s="88"/>
      <c r="F22" s="88"/>
      <c r="G22" s="88"/>
      <c r="H22" s="15"/>
    </row>
    <row r="23" spans="1:8" x14ac:dyDescent="0.25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320</v>
      </c>
      <c r="C2" s="23"/>
      <c r="D2" s="1"/>
    </row>
    <row r="3" spans="1:4" x14ac:dyDescent="0.25">
      <c r="A3" s="1"/>
      <c r="B3" s="89" t="s">
        <v>475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1496</v>
      </c>
      <c r="C5" s="4" t="s">
        <v>1499</v>
      </c>
      <c r="D5" s="15"/>
    </row>
    <row r="6" spans="1:4" x14ac:dyDescent="0.25">
      <c r="A6" s="2"/>
      <c r="B6" s="10" t="s">
        <v>1497</v>
      </c>
      <c r="C6" s="16"/>
      <c r="D6" s="15"/>
    </row>
    <row r="7" spans="1:4" x14ac:dyDescent="0.25">
      <c r="A7" s="2"/>
      <c r="B7" s="24" t="s">
        <v>100</v>
      </c>
      <c r="C7" s="16"/>
      <c r="D7" s="15"/>
    </row>
    <row r="8" spans="1:4" x14ac:dyDescent="0.25">
      <c r="A8" s="2"/>
      <c r="B8" s="24" t="s">
        <v>100</v>
      </c>
      <c r="C8" s="16"/>
      <c r="D8" s="15"/>
    </row>
    <row r="9" spans="1:4" x14ac:dyDescent="0.25">
      <c r="A9" s="2"/>
      <c r="B9" s="24" t="s">
        <v>100</v>
      </c>
      <c r="C9" s="16"/>
      <c r="D9" s="15"/>
    </row>
    <row r="10" spans="1:4" x14ac:dyDescent="0.25">
      <c r="A10" s="2"/>
      <c r="B10" s="10" t="s">
        <v>1498</v>
      </c>
      <c r="C10" s="16"/>
      <c r="D10" s="15"/>
    </row>
    <row r="11" spans="1:4" x14ac:dyDescent="0.25">
      <c r="A11" s="2"/>
      <c r="B11" s="24" t="s">
        <v>100</v>
      </c>
      <c r="C11" s="16"/>
      <c r="D11" s="15"/>
    </row>
    <row r="12" spans="1:4" x14ac:dyDescent="0.25">
      <c r="A12" s="2"/>
      <c r="B12" s="24" t="s">
        <v>100</v>
      </c>
      <c r="C12" s="16"/>
      <c r="D12" s="15"/>
    </row>
    <row r="13" spans="1:4" x14ac:dyDescent="0.25">
      <c r="A13" s="2"/>
      <c r="B13" s="24" t="s">
        <v>100</v>
      </c>
      <c r="C13" s="16"/>
      <c r="D13" s="15"/>
    </row>
    <row r="14" spans="1:4" x14ac:dyDescent="0.25">
      <c r="A14" s="1"/>
      <c r="B14" s="11"/>
      <c r="C14" s="11"/>
      <c r="D14" s="1"/>
    </row>
    <row r="15" spans="1:4" x14ac:dyDescent="0.25">
      <c r="A15" s="1"/>
      <c r="B15" s="17" t="s">
        <v>502</v>
      </c>
      <c r="C15" s="17"/>
      <c r="D15" s="1"/>
    </row>
    <row r="16" spans="1:4" x14ac:dyDescent="0.25">
      <c r="A16" s="2"/>
      <c r="B16" s="92"/>
      <c r="C16" s="88"/>
      <c r="D16" s="15"/>
    </row>
    <row r="17" spans="1:4" x14ac:dyDescent="0.25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3" width="40.7109375" customWidth="1"/>
    <col min="4" max="4" width="20.7109375" customWidth="1"/>
    <col min="5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321</v>
      </c>
      <c r="C2" s="1"/>
      <c r="D2" s="1"/>
      <c r="E2" s="1"/>
      <c r="F2" s="1"/>
    </row>
    <row r="3" spans="1:6" x14ac:dyDescent="0.25">
      <c r="A3" s="1"/>
      <c r="B3" s="89" t="s">
        <v>476</v>
      </c>
      <c r="C3" s="88"/>
      <c r="D3" s="88"/>
      <c r="E3" s="88"/>
      <c r="F3" s="1"/>
    </row>
    <row r="4" spans="1:6" x14ac:dyDescent="0.25">
      <c r="A4" s="1"/>
      <c r="B4" s="17"/>
      <c r="C4" s="17"/>
      <c r="D4" s="17"/>
      <c r="E4" s="17"/>
      <c r="F4" s="1"/>
    </row>
    <row r="5" spans="1:6" ht="45" x14ac:dyDescent="0.25">
      <c r="A5" s="2"/>
      <c r="B5" s="4" t="s">
        <v>1500</v>
      </c>
      <c r="C5" s="4" t="s">
        <v>1503</v>
      </c>
      <c r="D5" s="4" t="s">
        <v>1504</v>
      </c>
      <c r="E5" s="4" t="s">
        <v>1505</v>
      </c>
      <c r="F5" s="15"/>
    </row>
    <row r="6" spans="1:6" x14ac:dyDescent="0.25">
      <c r="A6" s="2"/>
      <c r="B6" s="16" t="s">
        <v>742</v>
      </c>
      <c r="C6" s="16"/>
      <c r="D6" s="14">
        <v>0</v>
      </c>
      <c r="E6" s="16"/>
      <c r="F6" s="15"/>
    </row>
    <row r="7" spans="1:6" x14ac:dyDescent="0.25">
      <c r="A7" s="2"/>
      <c r="B7" s="16" t="s">
        <v>1501</v>
      </c>
      <c r="C7" s="16"/>
      <c r="D7" s="14">
        <v>0</v>
      </c>
      <c r="E7" s="16"/>
      <c r="F7" s="15"/>
    </row>
    <row r="8" spans="1:6" x14ac:dyDescent="0.25">
      <c r="A8" s="2"/>
      <c r="B8" s="16" t="s">
        <v>1502</v>
      </c>
      <c r="C8" s="16"/>
      <c r="D8" s="14">
        <v>0</v>
      </c>
      <c r="E8" s="16"/>
      <c r="F8" s="15"/>
    </row>
    <row r="9" spans="1:6" x14ac:dyDescent="0.25">
      <c r="A9" s="1"/>
      <c r="B9" s="11"/>
      <c r="C9" s="11"/>
      <c r="D9" s="11"/>
      <c r="E9" s="11"/>
      <c r="F9" s="1"/>
    </row>
    <row r="10" spans="1:6" x14ac:dyDescent="0.25">
      <c r="A10" s="1"/>
      <c r="B10" s="17" t="s">
        <v>502</v>
      </c>
      <c r="C10" s="17"/>
      <c r="D10" s="17"/>
      <c r="E10" s="17"/>
      <c r="F10" s="1"/>
    </row>
    <row r="11" spans="1:6" x14ac:dyDescent="0.25">
      <c r="A11" s="2"/>
      <c r="B11" s="92"/>
      <c r="C11" s="88"/>
      <c r="D11" s="88"/>
      <c r="E11" s="88"/>
      <c r="F11" s="15"/>
    </row>
    <row r="12" spans="1:6" x14ac:dyDescent="0.25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333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543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25">
      <c r="A9" s="2"/>
      <c r="B9" s="10" t="s">
        <v>483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25">
      <c r="A13" s="2"/>
      <c r="B13" s="10" t="s">
        <v>487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25">
      <c r="A17" s="2"/>
      <c r="B17" s="10" t="s">
        <v>531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322</v>
      </c>
      <c r="C2" s="23"/>
      <c r="D2" s="23"/>
      <c r="E2" s="23"/>
      <c r="F2" s="1"/>
    </row>
    <row r="3" spans="1:6" x14ac:dyDescent="0.25">
      <c r="A3" s="1"/>
      <c r="B3" s="89" t="s">
        <v>477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75" x14ac:dyDescent="0.25">
      <c r="A5" s="2"/>
      <c r="B5" s="4" t="s">
        <v>1506</v>
      </c>
      <c r="C5" s="4" t="s">
        <v>1507</v>
      </c>
      <c r="D5" s="4" t="s">
        <v>1508</v>
      </c>
      <c r="E5" s="4" t="s">
        <v>1509</v>
      </c>
      <c r="F5" s="15"/>
    </row>
    <row r="6" spans="1:6" x14ac:dyDescent="0.25">
      <c r="A6" s="2"/>
      <c r="B6" s="16"/>
      <c r="C6" s="16"/>
      <c r="D6" s="14">
        <v>0</v>
      </c>
      <c r="E6" s="16"/>
      <c r="F6" s="15"/>
    </row>
    <row r="7" spans="1:6" x14ac:dyDescent="0.25">
      <c r="A7" s="2"/>
      <c r="B7" s="16"/>
      <c r="C7" s="16"/>
      <c r="D7" s="14">
        <v>0</v>
      </c>
      <c r="E7" s="16"/>
      <c r="F7" s="15"/>
    </row>
    <row r="8" spans="1:6" x14ac:dyDescent="0.25">
      <c r="A8" s="2"/>
      <c r="B8" s="16"/>
      <c r="C8" s="16"/>
      <c r="D8" s="14">
        <v>0</v>
      </c>
      <c r="E8" s="16"/>
      <c r="F8" s="15"/>
    </row>
    <row r="9" spans="1:6" x14ac:dyDescent="0.25">
      <c r="A9" s="2"/>
      <c r="B9" s="16"/>
      <c r="C9" s="16"/>
      <c r="D9" s="14">
        <v>0</v>
      </c>
      <c r="E9" s="16"/>
      <c r="F9" s="15"/>
    </row>
    <row r="10" spans="1:6" x14ac:dyDescent="0.25">
      <c r="A10" s="2"/>
      <c r="B10" s="16"/>
      <c r="C10" s="16"/>
      <c r="D10" s="14">
        <v>0</v>
      </c>
      <c r="E10" s="16"/>
      <c r="F10" s="15"/>
    </row>
    <row r="11" spans="1:6" x14ac:dyDescent="0.25">
      <c r="A11" s="2"/>
      <c r="B11" s="16"/>
      <c r="C11" s="16"/>
      <c r="D11" s="14">
        <v>0</v>
      </c>
      <c r="E11" s="16"/>
      <c r="F11" s="15"/>
    </row>
    <row r="12" spans="1:6" x14ac:dyDescent="0.25">
      <c r="A12" s="2"/>
      <c r="B12" s="16"/>
      <c r="C12" s="16"/>
      <c r="D12" s="14">
        <v>0</v>
      </c>
      <c r="E12" s="16"/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92"/>
      <c r="C15" s="88"/>
      <c r="D15" s="88"/>
      <c r="E15" s="88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323</v>
      </c>
      <c r="C2" s="23"/>
      <c r="D2" s="23"/>
      <c r="E2" s="1"/>
    </row>
    <row r="3" spans="1:5" x14ac:dyDescent="0.25">
      <c r="A3" s="1"/>
      <c r="B3" s="89" t="s">
        <v>478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1510</v>
      </c>
      <c r="C6" s="13">
        <f>nota_153!D11</f>
        <v>0</v>
      </c>
      <c r="D6" s="13">
        <v>0</v>
      </c>
      <c r="E6" s="15"/>
    </row>
    <row r="7" spans="1:5" x14ac:dyDescent="0.25">
      <c r="A7" s="2"/>
      <c r="B7" s="24" t="s">
        <v>1511</v>
      </c>
      <c r="C7" s="14">
        <v>0</v>
      </c>
      <c r="D7" s="14">
        <v>0</v>
      </c>
      <c r="E7" s="15"/>
    </row>
    <row r="8" spans="1:5" x14ac:dyDescent="0.25">
      <c r="A8" s="2"/>
      <c r="B8" s="24" t="s">
        <v>1512</v>
      </c>
      <c r="C8" s="14">
        <v>0</v>
      </c>
      <c r="D8" s="14">
        <v>0</v>
      </c>
      <c r="E8" s="15"/>
    </row>
    <row r="9" spans="1:5" x14ac:dyDescent="0.25">
      <c r="A9" s="2"/>
      <c r="B9" s="24" t="s">
        <v>1513</v>
      </c>
      <c r="C9" s="14">
        <v>0</v>
      </c>
      <c r="D9" s="14">
        <v>0</v>
      </c>
      <c r="E9" s="15"/>
    </row>
    <row r="10" spans="1:5" x14ac:dyDescent="0.25">
      <c r="A10" s="2"/>
      <c r="B10" s="24" t="s">
        <v>1514</v>
      </c>
      <c r="C10" s="14">
        <v>0</v>
      </c>
      <c r="D10" s="14">
        <v>0</v>
      </c>
      <c r="E10" s="15"/>
    </row>
    <row r="11" spans="1:5" x14ac:dyDescent="0.25">
      <c r="A11" s="2"/>
      <c r="B11" s="10" t="s">
        <v>1515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324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479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135" x14ac:dyDescent="0.25">
      <c r="A5" s="2"/>
      <c r="B5" s="4" t="s">
        <v>1516</v>
      </c>
      <c r="C5" s="4" t="s">
        <v>1518</v>
      </c>
      <c r="D5" s="4" t="s">
        <v>1519</v>
      </c>
      <c r="E5" s="4" t="s">
        <v>1520</v>
      </c>
      <c r="F5" s="4" t="s">
        <v>1496</v>
      </c>
      <c r="G5" s="4" t="s">
        <v>1521</v>
      </c>
      <c r="H5" s="15"/>
    </row>
    <row r="6" spans="1:8" x14ac:dyDescent="0.25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25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25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25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25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25">
      <c r="A11" s="1"/>
      <c r="B11" s="11"/>
      <c r="C11" s="11"/>
      <c r="D11" s="11"/>
      <c r="E11" s="11"/>
      <c r="F11" s="11"/>
      <c r="G11" s="11"/>
      <c r="H11" s="1"/>
    </row>
    <row r="12" spans="1:8" x14ac:dyDescent="0.25">
      <c r="A12" s="1"/>
      <c r="B12" s="17" t="s">
        <v>502</v>
      </c>
      <c r="C12" s="17"/>
      <c r="D12" s="17"/>
      <c r="E12" s="17"/>
      <c r="F12" s="17"/>
      <c r="G12" s="17"/>
      <c r="H12" s="1"/>
    </row>
    <row r="13" spans="1:8" x14ac:dyDescent="0.25">
      <c r="A13" s="2"/>
      <c r="B13" s="92" t="s">
        <v>1517</v>
      </c>
      <c r="C13" s="88"/>
      <c r="D13" s="88"/>
      <c r="E13" s="88"/>
      <c r="F13" s="88"/>
      <c r="G13" s="88"/>
      <c r="H13" s="15"/>
    </row>
    <row r="14" spans="1:8" x14ac:dyDescent="0.25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325</v>
      </c>
      <c r="C2" s="23"/>
      <c r="D2" s="23"/>
      <c r="E2" s="23"/>
      <c r="F2" s="23"/>
      <c r="G2" s="1"/>
    </row>
    <row r="3" spans="1:7" x14ac:dyDescent="0.25">
      <c r="A3" s="1"/>
      <c r="B3" s="89" t="s">
        <v>480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1522</v>
      </c>
      <c r="C5" s="4" t="s">
        <v>1526</v>
      </c>
      <c r="D5" s="4" t="s">
        <v>1527</v>
      </c>
      <c r="E5" s="4" t="s">
        <v>1528</v>
      </c>
      <c r="F5" s="4" t="s">
        <v>1529</v>
      </c>
      <c r="G5" s="15"/>
    </row>
    <row r="6" spans="1:7" x14ac:dyDescent="0.25">
      <c r="A6" s="2"/>
      <c r="B6" s="16" t="s">
        <v>1523</v>
      </c>
      <c r="C6" s="16"/>
      <c r="D6" s="14">
        <f>SUM(nota_155!D7:'nota_155'!D9)</f>
        <v>0</v>
      </c>
      <c r="E6" s="16"/>
      <c r="F6" s="16"/>
      <c r="G6" s="15"/>
    </row>
    <row r="7" spans="1:7" x14ac:dyDescent="0.25">
      <c r="A7" s="2"/>
      <c r="B7" s="24" t="s">
        <v>100</v>
      </c>
      <c r="C7" s="16"/>
      <c r="D7" s="14">
        <v>0</v>
      </c>
      <c r="E7" s="16"/>
      <c r="F7" s="16"/>
      <c r="G7" s="15"/>
    </row>
    <row r="8" spans="1:7" x14ac:dyDescent="0.25">
      <c r="A8" s="2"/>
      <c r="B8" s="24" t="s">
        <v>100</v>
      </c>
      <c r="C8" s="16"/>
      <c r="D8" s="14">
        <v>0</v>
      </c>
      <c r="E8" s="16"/>
      <c r="F8" s="16"/>
      <c r="G8" s="15"/>
    </row>
    <row r="9" spans="1:7" x14ac:dyDescent="0.25">
      <c r="A9" s="2"/>
      <c r="B9" s="24" t="s">
        <v>100</v>
      </c>
      <c r="C9" s="16"/>
      <c r="D9" s="14">
        <v>0</v>
      </c>
      <c r="E9" s="16"/>
      <c r="F9" s="16"/>
      <c r="G9" s="15"/>
    </row>
    <row r="10" spans="1:7" x14ac:dyDescent="0.25">
      <c r="A10" s="2"/>
      <c r="B10" s="16" t="s">
        <v>1524</v>
      </c>
      <c r="C10" s="16"/>
      <c r="D10" s="14">
        <f>SUM(nota_155!D11:'nota_155'!D13)</f>
        <v>0</v>
      </c>
      <c r="E10" s="16"/>
      <c r="F10" s="16"/>
      <c r="G10" s="15"/>
    </row>
    <row r="11" spans="1:7" x14ac:dyDescent="0.25">
      <c r="A11" s="2"/>
      <c r="B11" s="24" t="s">
        <v>100</v>
      </c>
      <c r="C11" s="16"/>
      <c r="D11" s="14">
        <v>0</v>
      </c>
      <c r="E11" s="16"/>
      <c r="F11" s="16"/>
      <c r="G11" s="15"/>
    </row>
    <row r="12" spans="1:7" x14ac:dyDescent="0.25">
      <c r="A12" s="2"/>
      <c r="B12" s="24" t="s">
        <v>100</v>
      </c>
      <c r="C12" s="16"/>
      <c r="D12" s="14">
        <v>0</v>
      </c>
      <c r="E12" s="16"/>
      <c r="F12" s="16"/>
      <c r="G12" s="15"/>
    </row>
    <row r="13" spans="1:7" x14ac:dyDescent="0.25">
      <c r="A13" s="2"/>
      <c r="B13" s="24" t="s">
        <v>100</v>
      </c>
      <c r="C13" s="16"/>
      <c r="D13" s="14">
        <v>0</v>
      </c>
      <c r="E13" s="16"/>
      <c r="F13" s="16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  <row r="15" spans="1:7" x14ac:dyDescent="0.25">
      <c r="A15" s="1"/>
      <c r="B15" s="17" t="s">
        <v>502</v>
      </c>
      <c r="C15" s="17"/>
      <c r="D15" s="17"/>
      <c r="E15" s="17"/>
      <c r="F15" s="17"/>
      <c r="G15" s="1"/>
    </row>
    <row r="16" spans="1:7" x14ac:dyDescent="0.25">
      <c r="A16" s="2"/>
      <c r="B16" s="92" t="s">
        <v>1525</v>
      </c>
      <c r="C16" s="88"/>
      <c r="D16" s="88"/>
      <c r="E16" s="88"/>
      <c r="F16" s="88"/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326</v>
      </c>
      <c r="C2" s="23"/>
      <c r="D2" s="23"/>
      <c r="E2" s="23"/>
      <c r="F2" s="23"/>
      <c r="G2" s="1"/>
    </row>
    <row r="3" spans="1:7" x14ac:dyDescent="0.25">
      <c r="A3" s="1"/>
      <c r="B3" s="89" t="s">
        <v>481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1522</v>
      </c>
      <c r="C5" s="4">
        <v>2016</v>
      </c>
      <c r="D5" s="4">
        <v>2015</v>
      </c>
      <c r="E5" s="4" t="s">
        <v>1541</v>
      </c>
      <c r="F5" s="4" t="s">
        <v>1542</v>
      </c>
      <c r="G5" s="15"/>
    </row>
    <row r="6" spans="1:7" x14ac:dyDescent="0.25">
      <c r="A6" s="2"/>
      <c r="B6" s="16" t="s">
        <v>589</v>
      </c>
      <c r="C6" s="16"/>
      <c r="D6" s="16"/>
      <c r="E6" s="16"/>
      <c r="F6" s="16"/>
      <c r="G6" s="15"/>
    </row>
    <row r="7" spans="1:7" x14ac:dyDescent="0.25">
      <c r="A7" s="2"/>
      <c r="B7" s="24" t="s">
        <v>1530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24" t="s">
        <v>1531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24" t="s">
        <v>1532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24" t="s">
        <v>1533</v>
      </c>
      <c r="C10" s="16"/>
      <c r="D10" s="16"/>
      <c r="E10" s="16"/>
      <c r="F10" s="16"/>
      <c r="G10" s="15"/>
    </row>
    <row r="11" spans="1:7" x14ac:dyDescent="0.25">
      <c r="A11" s="2"/>
      <c r="B11" s="24" t="s">
        <v>1534</v>
      </c>
      <c r="C11" s="16"/>
      <c r="D11" s="16"/>
      <c r="E11" s="16"/>
      <c r="F11" s="16"/>
      <c r="G11" s="15"/>
    </row>
    <row r="12" spans="1:7" x14ac:dyDescent="0.25">
      <c r="A12" s="2"/>
      <c r="B12" s="24" t="s">
        <v>1535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24" t="s">
        <v>1536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24" t="s">
        <v>1537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18" t="s">
        <v>1538</v>
      </c>
      <c r="C15" s="19" t="s">
        <v>1540</v>
      </c>
      <c r="D15" s="19" t="s">
        <v>1540</v>
      </c>
      <c r="E15" s="19" t="s">
        <v>1540</v>
      </c>
      <c r="F15" s="19" t="s">
        <v>1540</v>
      </c>
      <c r="G15" s="15"/>
    </row>
    <row r="16" spans="1:7" x14ac:dyDescent="0.25">
      <c r="A16" s="2"/>
      <c r="B16" s="18" t="s">
        <v>1539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6" t="s">
        <v>591</v>
      </c>
      <c r="C17" s="16"/>
      <c r="D17" s="16"/>
      <c r="E17" s="16"/>
      <c r="F17" s="16"/>
      <c r="G17" s="15"/>
    </row>
    <row r="18" spans="1:7" x14ac:dyDescent="0.25">
      <c r="A18" s="2"/>
      <c r="B18" s="24" t="s">
        <v>1530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1531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24" t="s">
        <v>1532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24" t="s">
        <v>1533</v>
      </c>
      <c r="C21" s="16"/>
      <c r="D21" s="16"/>
      <c r="E21" s="16"/>
      <c r="F21" s="16"/>
      <c r="G21" s="15"/>
    </row>
    <row r="22" spans="1:7" x14ac:dyDescent="0.25">
      <c r="A22" s="2"/>
      <c r="B22" s="24" t="s">
        <v>1534</v>
      </c>
      <c r="C22" s="16"/>
      <c r="D22" s="16"/>
      <c r="E22" s="16"/>
      <c r="F22" s="16"/>
      <c r="G22" s="15"/>
    </row>
    <row r="23" spans="1:7" x14ac:dyDescent="0.25">
      <c r="A23" s="2"/>
      <c r="B23" s="24" t="s">
        <v>1535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24" t="s">
        <v>1536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24" t="s">
        <v>1537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1538</v>
      </c>
      <c r="C26" s="19" t="s">
        <v>1540</v>
      </c>
      <c r="D26" s="19" t="s">
        <v>1540</v>
      </c>
      <c r="E26" s="19" t="s">
        <v>1540</v>
      </c>
      <c r="F26" s="19" t="s">
        <v>1540</v>
      </c>
      <c r="G26" s="15"/>
    </row>
    <row r="27" spans="1:7" x14ac:dyDescent="0.25">
      <c r="A27" s="2"/>
      <c r="B27" s="18" t="s">
        <v>1539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16" t="s">
        <v>592</v>
      </c>
      <c r="C28" s="16"/>
      <c r="D28" s="16"/>
      <c r="E28" s="16"/>
      <c r="F28" s="16"/>
      <c r="G28" s="15"/>
    </row>
    <row r="29" spans="1:7" x14ac:dyDescent="0.25">
      <c r="A29" s="2"/>
      <c r="B29" s="16" t="s">
        <v>1530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16" t="s">
        <v>1531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6" t="s">
        <v>1532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16" t="s">
        <v>1533</v>
      </c>
      <c r="C32" s="16"/>
      <c r="D32" s="16"/>
      <c r="E32" s="16"/>
      <c r="F32" s="16"/>
      <c r="G32" s="15"/>
    </row>
    <row r="33" spans="1:7" x14ac:dyDescent="0.25">
      <c r="A33" s="2"/>
      <c r="B33" s="16" t="s">
        <v>1534</v>
      </c>
      <c r="C33" s="16"/>
      <c r="D33" s="16"/>
      <c r="E33" s="16"/>
      <c r="F33" s="16"/>
      <c r="G33" s="15"/>
    </row>
    <row r="34" spans="1:7" x14ac:dyDescent="0.25">
      <c r="A34" s="2"/>
      <c r="B34" s="16" t="s">
        <v>1535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16" t="s">
        <v>1536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25">
      <c r="A36" s="2"/>
      <c r="B36" s="16" t="s">
        <v>1537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24" t="s">
        <v>1538</v>
      </c>
      <c r="C37" s="19" t="s">
        <v>1540</v>
      </c>
      <c r="D37" s="19" t="s">
        <v>1540</v>
      </c>
      <c r="E37" s="19" t="s">
        <v>1540</v>
      </c>
      <c r="F37" s="19" t="s">
        <v>1540</v>
      </c>
      <c r="G37" s="15"/>
    </row>
    <row r="38" spans="1:7" x14ac:dyDescent="0.25">
      <c r="A38" s="2"/>
      <c r="B38" s="24" t="s">
        <v>1539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1"/>
      <c r="B39" s="11"/>
      <c r="C39" s="11"/>
      <c r="D39" s="11"/>
      <c r="E39" s="11"/>
      <c r="F39" s="11"/>
      <c r="G39" s="1"/>
    </row>
    <row r="40" spans="1:7" x14ac:dyDescent="0.25">
      <c r="A40" s="1"/>
      <c r="B40" s="17" t="s">
        <v>502</v>
      </c>
      <c r="C40" s="17"/>
      <c r="D40" s="17"/>
      <c r="E40" s="17"/>
      <c r="F40" s="17"/>
      <c r="G40" s="1"/>
    </row>
    <row r="41" spans="1:7" x14ac:dyDescent="0.25">
      <c r="A41" s="2"/>
      <c r="B41" s="92"/>
      <c r="C41" s="88"/>
      <c r="D41" s="88"/>
      <c r="E41" s="88"/>
      <c r="F41" s="88"/>
      <c r="G41" s="15"/>
    </row>
    <row r="42" spans="1:7" x14ac:dyDescent="0.25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1543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17</v>
      </c>
      <c r="D3" s="25" t="s">
        <v>1579</v>
      </c>
      <c r="E3" s="25" t="s">
        <v>18</v>
      </c>
      <c r="F3" s="25" t="s">
        <v>1579</v>
      </c>
      <c r="G3" s="25" t="s">
        <v>1581</v>
      </c>
      <c r="H3" s="1"/>
    </row>
    <row r="4" spans="1:8" x14ac:dyDescent="0.25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25">
      <c r="A5" s="2"/>
      <c r="B5" s="10" t="s">
        <v>1544</v>
      </c>
      <c r="C5" s="10"/>
      <c r="D5" s="16"/>
      <c r="E5" s="10"/>
      <c r="F5" s="16"/>
      <c r="G5" s="10"/>
      <c r="H5" s="15"/>
    </row>
    <row r="6" spans="1:8" x14ac:dyDescent="0.25">
      <c r="A6" s="2"/>
      <c r="B6" s="24" t="s">
        <v>1545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 t="e">
        <f>AF_Bilans!E6/AF_Bilans!E33*100</f>
        <v>#REF!</v>
      </c>
      <c r="G6" s="14">
        <v>0</v>
      </c>
      <c r="H6" s="15"/>
    </row>
    <row r="7" spans="1:8" x14ac:dyDescent="0.25">
      <c r="A7" s="2"/>
      <c r="B7" s="24" t="s">
        <v>1546</v>
      </c>
      <c r="C7" s="14">
        <f>Aktywa!D10</f>
        <v>95975.2</v>
      </c>
      <c r="D7" s="14">
        <f>AF_Bilans!C7/AF_Bilans!C33*100</f>
        <v>0.23516446386385539</v>
      </c>
      <c r="E7" s="14">
        <f>Aktywa!E10</f>
        <v>218291.41999999998</v>
      </c>
      <c r="F7" s="14" t="e">
        <f>AF_Bilans!E7/AF_Bilans!E33*100</f>
        <v>#REF!</v>
      </c>
      <c r="G7" s="14">
        <v>0</v>
      </c>
      <c r="H7" s="15"/>
    </row>
    <row r="8" spans="1:8" x14ac:dyDescent="0.25">
      <c r="A8" s="2"/>
      <c r="B8" s="24" t="s">
        <v>1547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 t="e">
        <f>AF_Bilans!E8/AF_Bilans!E33*100</f>
        <v>#REF!</v>
      </c>
      <c r="G8" s="14">
        <v>0</v>
      </c>
      <c r="H8" s="15"/>
    </row>
    <row r="9" spans="1:8" x14ac:dyDescent="0.25">
      <c r="A9" s="2"/>
      <c r="B9" s="24" t="s">
        <v>1548</v>
      </c>
      <c r="C9" s="14">
        <f>Aktywa!D23</f>
        <v>4549047</v>
      </c>
      <c r="D9" s="14">
        <f>AF_Bilans!C9/AF_Bilans!C33*100</f>
        <v>11.146360714502078</v>
      </c>
      <c r="E9" s="14">
        <f>Aktywa!E23</f>
        <v>4694397.2</v>
      </c>
      <c r="F9" s="14" t="e">
        <f>AF_Bilans!E9/AF_Bilans!E33*100</f>
        <v>#REF!</v>
      </c>
      <c r="G9" s="14">
        <v>0</v>
      </c>
      <c r="H9" s="15"/>
    </row>
    <row r="10" spans="1:8" x14ac:dyDescent="0.25">
      <c r="A10" s="2"/>
      <c r="B10" s="24" t="s">
        <v>1549</v>
      </c>
      <c r="C10" s="14">
        <f>Aktywa!D43</f>
        <v>148270.35</v>
      </c>
      <c r="D10" s="14">
        <f>AF_Bilans!C10/AF_Bilans!C33*100</f>
        <v>0.36330132539089466</v>
      </c>
      <c r="E10" s="14">
        <f>Aktywa!E43</f>
        <v>372474.5</v>
      </c>
      <c r="F10" s="14" t="e">
        <f>AF_Bilans!E10/AF_Bilans!E33*100</f>
        <v>#REF!</v>
      </c>
      <c r="G10" s="14">
        <v>0</v>
      </c>
      <c r="H10" s="15"/>
    </row>
    <row r="11" spans="1:8" x14ac:dyDescent="0.25">
      <c r="A11" s="2"/>
      <c r="B11" s="10" t="s">
        <v>509</v>
      </c>
      <c r="C11" s="13">
        <f>SUM(AF_Bilans!C6:'AF_Bilans'!C10)</f>
        <v>4793292.55</v>
      </c>
      <c r="D11" s="13">
        <f>AF_Bilans!C11/AF_Bilans!C33*100</f>
        <v>11.744826503756828</v>
      </c>
      <c r="E11" s="13">
        <f>SUM(AF_Bilans!E6:'AF_Bilans'!E10)</f>
        <v>5285163.12</v>
      </c>
      <c r="F11" s="13" t="e">
        <f>AF_Bilans!E11/AF_Bilans!E33*100</f>
        <v>#REF!</v>
      </c>
      <c r="G11" s="13">
        <f>SUM(AF_Bilans!G6:'AF_Bilans'!G10)</f>
        <v>0</v>
      </c>
      <c r="H11" s="15"/>
    </row>
    <row r="12" spans="1:8" x14ac:dyDescent="0.25">
      <c r="A12" s="1"/>
      <c r="B12" s="16"/>
      <c r="C12" s="19"/>
      <c r="D12" s="19"/>
      <c r="E12" s="19"/>
      <c r="F12" s="19"/>
      <c r="G12" s="19"/>
      <c r="H12" s="1"/>
    </row>
    <row r="13" spans="1:8" x14ac:dyDescent="0.25">
      <c r="A13" s="2"/>
      <c r="B13" s="10" t="s">
        <v>1550</v>
      </c>
      <c r="C13" s="10"/>
      <c r="D13" s="16"/>
      <c r="E13" s="10"/>
      <c r="F13" s="16"/>
      <c r="G13" s="10"/>
      <c r="H13" s="15"/>
    </row>
    <row r="14" spans="1:8" x14ac:dyDescent="0.25">
      <c r="A14" s="2"/>
      <c r="B14" s="24" t="s">
        <v>1551</v>
      </c>
      <c r="C14" s="14">
        <f>Aktywa!D47</f>
        <v>5796425.96</v>
      </c>
      <c r="D14" s="14">
        <f>AF_Bilans!C14/AF_Bilans!C33*100</f>
        <v>14.202766998244684</v>
      </c>
      <c r="E14" s="14">
        <f>Aktywa!E47</f>
        <v>5098384.63</v>
      </c>
      <c r="F14" s="14" t="e">
        <f>AF_Bilans!E14/AF_Bilans!E33*100</f>
        <v>#REF!</v>
      </c>
      <c r="G14" s="14">
        <v>0</v>
      </c>
      <c r="H14" s="15"/>
    </row>
    <row r="15" spans="1:8" x14ac:dyDescent="0.25">
      <c r="A15" s="27"/>
      <c r="B15" s="24" t="s">
        <v>1552</v>
      </c>
      <c r="C15" s="14">
        <f>Aktywa!D54</f>
        <v>6013937.8300000001</v>
      </c>
      <c r="D15" s="14">
        <f>AF_Bilans!C15/AF_Bilans!C33*100</f>
        <v>14.735728245447866</v>
      </c>
      <c r="E15" s="14">
        <f>Aktywa!E54</f>
        <v>11628023.529999999</v>
      </c>
      <c r="F15" s="14" t="e">
        <f>AF_Bilans!E15/AF_Bilans!E33*100</f>
        <v>#REF!</v>
      </c>
      <c r="G15" s="14">
        <f>AF_Bilans!G16+AF_Bilans!G22</f>
        <v>0</v>
      </c>
      <c r="H15" s="15"/>
    </row>
    <row r="16" spans="1:8" x14ac:dyDescent="0.25">
      <c r="A16" s="1"/>
      <c r="B16" s="18" t="s">
        <v>1553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 t="e">
        <f>AF_Bilans!E16/AF_Bilans!E33*100</f>
        <v>#REF!</v>
      </c>
      <c r="G16" s="14">
        <f>AF_Bilans!G17+AF_Bilans!G18</f>
        <v>0</v>
      </c>
      <c r="H16" s="1"/>
    </row>
    <row r="17" spans="1:8" x14ac:dyDescent="0.25">
      <c r="A17" s="1"/>
      <c r="B17" s="7" t="s">
        <v>1554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 t="e">
        <f>AF_Bilans!E17/AF_Bilans!E33*100</f>
        <v>#REF!</v>
      </c>
      <c r="G17" s="14">
        <v>0</v>
      </c>
      <c r="H17" s="1"/>
    </row>
    <row r="18" spans="1:8" x14ac:dyDescent="0.25">
      <c r="A18" s="1"/>
      <c r="B18" s="7" t="s">
        <v>10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 t="e">
        <f>AF_Bilans!E18/AF_Bilans!E33*100</f>
        <v>#REF!</v>
      </c>
      <c r="G18" s="14">
        <v>0</v>
      </c>
      <c r="H18" s="1"/>
    </row>
    <row r="19" spans="1:8" ht="30" x14ac:dyDescent="0.25">
      <c r="A19" s="1"/>
      <c r="B19" s="18" t="s">
        <v>1555</v>
      </c>
      <c r="C19" s="14">
        <f>Aktywa!D60</f>
        <v>0</v>
      </c>
      <c r="D19" s="14">
        <f>AF_Bilans!C19/AF_Bilans!C33*100</f>
        <v>0</v>
      </c>
      <c r="E19" s="14">
        <f>Aktywa!E60</f>
        <v>0</v>
      </c>
      <c r="F19" s="14" t="e">
        <f>AF_Bilans!E19/AF_Bilans!E33*100</f>
        <v>#REF!</v>
      </c>
      <c r="G19" s="14">
        <f>AF_Bilans!G20+AF_Bilans!G21</f>
        <v>0</v>
      </c>
      <c r="H19" s="1"/>
    </row>
    <row r="20" spans="1:8" x14ac:dyDescent="0.25">
      <c r="A20" s="1"/>
      <c r="B20" s="7" t="s">
        <v>1554</v>
      </c>
      <c r="C20" s="14">
        <f>Aktywa!D61</f>
        <v>0</v>
      </c>
      <c r="D20" s="14">
        <f>AF_Bilans!C20/AF_Bilans!C33*100</f>
        <v>0</v>
      </c>
      <c r="E20" s="14">
        <f>Aktywa!E61</f>
        <v>0</v>
      </c>
      <c r="F20" s="14" t="e">
        <f>AF_Bilans!E20/AF_Bilans!E33*100</f>
        <v>#REF!</v>
      </c>
      <c r="G20" s="14">
        <v>0</v>
      </c>
      <c r="H20" s="1"/>
    </row>
    <row r="21" spans="1:8" x14ac:dyDescent="0.25">
      <c r="A21" s="1"/>
      <c r="B21" s="7" t="s">
        <v>10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 t="e">
        <f>AF_Bilans!E21/AF_Bilans!E33*100</f>
        <v>#REF!</v>
      </c>
      <c r="G21" s="14">
        <v>0</v>
      </c>
      <c r="H21" s="1"/>
    </row>
    <row r="22" spans="1:8" x14ac:dyDescent="0.25">
      <c r="A22" s="1"/>
      <c r="B22" s="18" t="s">
        <v>1556</v>
      </c>
      <c r="C22" s="14">
        <f>Aktywa!D65</f>
        <v>6013937.8300000001</v>
      </c>
      <c r="D22" s="14">
        <f>AF_Bilans!C22/AF_Bilans!C33*100</f>
        <v>14.735728245447866</v>
      </c>
      <c r="E22" s="14">
        <f>Aktywa!E65</f>
        <v>11628023.529999999</v>
      </c>
      <c r="F22" s="14" t="e">
        <f>AF_Bilans!E22/AF_Bilans!E33*100</f>
        <v>#REF!</v>
      </c>
      <c r="G22" s="14">
        <f>AF_Bilans!G23+AF_Bilans!G24</f>
        <v>0</v>
      </c>
      <c r="H22" s="1"/>
    </row>
    <row r="23" spans="1:8" x14ac:dyDescent="0.25">
      <c r="A23" s="1"/>
      <c r="B23" s="7" t="s">
        <v>1554</v>
      </c>
      <c r="C23" s="14">
        <f>Aktywa!D66</f>
        <v>5450091.1600000001</v>
      </c>
      <c r="D23" s="14">
        <f>AF_Bilans!C23/AF_Bilans!C33*100</f>
        <v>13.354155715753006</v>
      </c>
      <c r="E23" s="14">
        <f>Aktywa!E66</f>
        <v>11005434.459999999</v>
      </c>
      <c r="F23" s="14" t="e">
        <f>AF_Bilans!E23/AF_Bilans!E33*100</f>
        <v>#REF!</v>
      </c>
      <c r="G23" s="14">
        <v>0</v>
      </c>
      <c r="H23" s="1"/>
    </row>
    <row r="24" spans="1:8" x14ac:dyDescent="0.25">
      <c r="A24" s="1"/>
      <c r="B24" s="7" t="s">
        <v>10</v>
      </c>
      <c r="C24" s="14">
        <f>SUM(Aktywa!E69:'Aktywa'!E71)</f>
        <v>622589.07000000007</v>
      </c>
      <c r="D24" s="14">
        <f>AF_Bilans!C24/AF_Bilans!C33*100</f>
        <v>1.5255068481654257</v>
      </c>
      <c r="E24" s="14" t="e">
        <f>SUM(Aktywa!#REF!:Aktywa!#REF!)</f>
        <v>#REF!</v>
      </c>
      <c r="F24" s="14" t="e">
        <f>AF_Bilans!E24/AF_Bilans!E33*100</f>
        <v>#REF!</v>
      </c>
      <c r="G24" s="14">
        <v>0</v>
      </c>
      <c r="H24" s="1"/>
    </row>
    <row r="25" spans="1:8" x14ac:dyDescent="0.25">
      <c r="A25" s="2"/>
      <c r="B25" s="24" t="s">
        <v>1557</v>
      </c>
      <c r="C25" s="14">
        <f>Aktywa!E72</f>
        <v>24126263.679999996</v>
      </c>
      <c r="D25" s="14">
        <f>AF_Bilans!C25/AF_Bilans!C33*100</f>
        <v>59.115686795601427</v>
      </c>
      <c r="E25" s="14" t="e">
        <f>Aktywa!#REF!</f>
        <v>#REF!</v>
      </c>
      <c r="F25" s="14" t="e">
        <f>AF_Bilans!E25/AF_Bilans!E33*100</f>
        <v>#REF!</v>
      </c>
      <c r="G25" s="14">
        <v>0</v>
      </c>
      <c r="H25" s="15"/>
    </row>
    <row r="26" spans="1:8" x14ac:dyDescent="0.25">
      <c r="A26" s="2"/>
      <c r="B26" s="24" t="s">
        <v>1558</v>
      </c>
      <c r="C26" s="14">
        <f>Aktywa!E89</f>
        <v>82028.53</v>
      </c>
      <c r="D26" s="14">
        <f>AF_Bilans!C26/AF_Bilans!C33*100</f>
        <v>0.2009914569491929</v>
      </c>
      <c r="E26" s="14" t="e">
        <f>Aktywa!#REF!</f>
        <v>#REF!</v>
      </c>
      <c r="F26" s="14" t="e">
        <f>AF_Bilans!E26/AF_Bilans!E33*100</f>
        <v>#REF!</v>
      </c>
      <c r="G26" s="14">
        <v>0</v>
      </c>
      <c r="H26" s="15"/>
    </row>
    <row r="27" spans="1:8" x14ac:dyDescent="0.25">
      <c r="A27" s="2"/>
      <c r="B27" s="10" t="s">
        <v>509</v>
      </c>
      <c r="C27" s="13">
        <f>AF_Bilans!C14+AF_Bilans!C15+AF_Bilans!C25+AF_Bilans!C26</f>
        <v>36018656</v>
      </c>
      <c r="D27" s="13">
        <f>AF_Bilans!C27/AF_Bilans!C33*100</f>
        <v>88.255173496243174</v>
      </c>
      <c r="E27" s="13" t="e">
        <f>AF_Bilans!E14+AF_Bilans!E15+AF_Bilans!E25+AF_Bilans!E26</f>
        <v>#REF!</v>
      </c>
      <c r="F27" s="13" t="e">
        <f>AF_Bilans!E27/AF_Bilans!E33*100</f>
        <v>#REF!</v>
      </c>
      <c r="G27" s="13">
        <f>AF_Bilans!G14+AF_Bilans!G15+AF_Bilans!G25+AF_Bilans!G26</f>
        <v>0</v>
      </c>
      <c r="H27" s="15"/>
    </row>
    <row r="28" spans="1:8" x14ac:dyDescent="0.25">
      <c r="A28" s="1"/>
      <c r="B28" s="16"/>
      <c r="C28" s="19"/>
      <c r="D28" s="19"/>
      <c r="E28" s="19"/>
      <c r="F28" s="19"/>
      <c r="G28" s="19"/>
      <c r="H28" s="1"/>
    </row>
    <row r="29" spans="1:8" x14ac:dyDescent="0.25">
      <c r="A29" s="1"/>
      <c r="B29" s="10" t="s">
        <v>1559</v>
      </c>
      <c r="C29" s="13">
        <f>Aktywa!E91</f>
        <v>0</v>
      </c>
      <c r="D29" s="13">
        <f>AF_Bilans!C29/AF_Bilans!C33*100</f>
        <v>0</v>
      </c>
      <c r="E29" s="13" t="e">
        <f>Aktywa!#REF!</f>
        <v>#REF!</v>
      </c>
      <c r="F29" s="13" t="e">
        <f>AF_Bilans!E29/AF_Bilans!E33*100</f>
        <v>#REF!</v>
      </c>
      <c r="G29" s="13">
        <v>0</v>
      </c>
      <c r="H29" s="1"/>
    </row>
    <row r="30" spans="1:8" x14ac:dyDescent="0.25">
      <c r="A30" s="1"/>
      <c r="B30" s="16"/>
      <c r="C30" s="19"/>
      <c r="D30" s="19"/>
      <c r="E30" s="19"/>
      <c r="F30" s="19"/>
      <c r="G30" s="19"/>
      <c r="H30" s="1"/>
    </row>
    <row r="31" spans="1:8" x14ac:dyDescent="0.25">
      <c r="A31" s="1"/>
      <c r="B31" s="10" t="s">
        <v>1560</v>
      </c>
      <c r="C31" s="13">
        <f>Aktywa!E92</f>
        <v>0</v>
      </c>
      <c r="D31" s="13">
        <f>AF_Bilans!C31/AF_Bilans!C33*100</f>
        <v>0</v>
      </c>
      <c r="E31" s="13" t="e">
        <f>Aktywa!#REF!</f>
        <v>#REF!</v>
      </c>
      <c r="F31" s="13" t="e">
        <f>AF_Bilans!E31/AF_Bilans!E33*100</f>
        <v>#REF!</v>
      </c>
      <c r="G31" s="13">
        <v>0</v>
      </c>
      <c r="H31" s="1"/>
    </row>
    <row r="32" spans="1:8" x14ac:dyDescent="0.25">
      <c r="A32" s="1"/>
      <c r="B32" s="16"/>
      <c r="C32" s="19"/>
      <c r="D32" s="19"/>
      <c r="E32" s="19"/>
      <c r="F32" s="19"/>
      <c r="G32" s="19"/>
      <c r="H32" s="1"/>
    </row>
    <row r="33" spans="1:8" x14ac:dyDescent="0.25">
      <c r="A33" s="2"/>
      <c r="B33" s="10" t="s">
        <v>15</v>
      </c>
      <c r="C33" s="13">
        <f>AF_Bilans!C11+AF_Bilans!C27+AF_Bilans!C29+AF_Bilans!C31</f>
        <v>40811948.549999997</v>
      </c>
      <c r="D33" s="28" t="s">
        <v>1580</v>
      </c>
      <c r="E33" s="13" t="e">
        <f>AF_Bilans!E11+AF_Bilans!E27+AF_Bilans!E29+AF_Bilans!E31</f>
        <v>#REF!</v>
      </c>
      <c r="F33" s="28" t="s">
        <v>1580</v>
      </c>
      <c r="G33" s="13">
        <f>AF_Bilans!G11+AF_Bilans!G27+AF_Bilans!G29+AF_Bilans!G31</f>
        <v>0</v>
      </c>
      <c r="H33" s="15"/>
    </row>
    <row r="34" spans="1:8" x14ac:dyDescent="0.25">
      <c r="A34" s="2"/>
      <c r="B34" s="16"/>
      <c r="C34" s="16"/>
      <c r="D34" s="16"/>
      <c r="E34" s="16"/>
      <c r="F34" s="16"/>
      <c r="G34" s="16"/>
      <c r="H34" s="15"/>
    </row>
    <row r="35" spans="1:8" x14ac:dyDescent="0.25">
      <c r="A35" s="2"/>
      <c r="B35" s="10" t="s">
        <v>19</v>
      </c>
      <c r="C35" s="10"/>
      <c r="D35" s="16"/>
      <c r="E35" s="10"/>
      <c r="F35" s="16"/>
      <c r="G35" s="10"/>
      <c r="H35" s="15"/>
    </row>
    <row r="36" spans="1:8" x14ac:dyDescent="0.25">
      <c r="A36" s="2"/>
      <c r="B36" s="10" t="s">
        <v>1561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1562</v>
      </c>
      <c r="C37" s="14">
        <f>Pasywa!E6</f>
        <v>1900004.2</v>
      </c>
      <c r="D37" s="14">
        <f>AF_Bilans!C37/AF_Bilans!C63*100</f>
        <v>4.1107957846112617</v>
      </c>
      <c r="E37" s="14" t="e">
        <f>Pasywa!#REF!</f>
        <v>#REF!</v>
      </c>
      <c r="F37" s="14" t="e">
        <f>AF_Bilans!E37/AF_Bilans!E63*100</f>
        <v>#REF!</v>
      </c>
      <c r="G37" s="14">
        <v>0</v>
      </c>
      <c r="H37" s="15"/>
    </row>
    <row r="38" spans="1:8" x14ac:dyDescent="0.25">
      <c r="A38" s="2"/>
      <c r="B38" s="24" t="s">
        <v>1563</v>
      </c>
      <c r="C38" s="14">
        <f>Pasywa!E7</f>
        <v>20296622.940000001</v>
      </c>
      <c r="D38" s="14">
        <f>AF_Bilans!C38/AF_Bilans!C63*100</f>
        <v>43.913203993757612</v>
      </c>
      <c r="E38" s="14" t="e">
        <f>Pasywa!#REF!</f>
        <v>#REF!</v>
      </c>
      <c r="F38" s="14" t="e">
        <f>AF_Bilans!E38/AF_Bilans!E63*100</f>
        <v>#REF!</v>
      </c>
      <c r="G38" s="14">
        <v>0</v>
      </c>
      <c r="H38" s="15"/>
    </row>
    <row r="39" spans="1:8" x14ac:dyDescent="0.25">
      <c r="A39" s="2"/>
      <c r="B39" s="24" t="s">
        <v>1564</v>
      </c>
      <c r="C39" s="14">
        <f>Pasywa!E9</f>
        <v>0</v>
      </c>
      <c r="D39" s="14">
        <f>AF_Bilans!C39/AF_Bilans!C63*100</f>
        <v>0</v>
      </c>
      <c r="E39" s="14" t="e">
        <f>Pasywa!#REF!</f>
        <v>#REF!</v>
      </c>
      <c r="F39" s="14" t="e">
        <f>AF_Bilans!E39/AF_Bilans!E63*100</f>
        <v>#REF!</v>
      </c>
      <c r="G39" s="14">
        <v>0</v>
      </c>
      <c r="H39" s="15"/>
    </row>
    <row r="40" spans="1:8" x14ac:dyDescent="0.25">
      <c r="A40" s="2"/>
      <c r="B40" s="24" t="s">
        <v>1565</v>
      </c>
      <c r="C40" s="14">
        <f>Pasywa!E11</f>
        <v>0</v>
      </c>
      <c r="D40" s="14">
        <f>AF_Bilans!C40/AF_Bilans!C63*100</f>
        <v>0</v>
      </c>
      <c r="E40" s="14" t="e">
        <f>Pasywa!#REF!</f>
        <v>#REF!</v>
      </c>
      <c r="F40" s="14" t="e">
        <f>AF_Bilans!E40/AF_Bilans!E63*100</f>
        <v>#REF!</v>
      </c>
      <c r="G40" s="14">
        <v>0</v>
      </c>
      <c r="H40" s="15"/>
    </row>
    <row r="41" spans="1:8" x14ac:dyDescent="0.25">
      <c r="A41" s="2"/>
      <c r="B41" s="24" t="s">
        <v>1566</v>
      </c>
      <c r="C41" s="14">
        <f>Pasywa!E14</f>
        <v>4127434.18</v>
      </c>
      <c r="D41" s="14">
        <f>AF_Bilans!C41/AF_Bilans!C63*100</f>
        <v>8.9300008012637235</v>
      </c>
      <c r="E41" s="14" t="e">
        <f>Pasywa!#REF!</f>
        <v>#REF!</v>
      </c>
      <c r="F41" s="14" t="e">
        <f>AF_Bilans!E41/AF_Bilans!E63*100</f>
        <v>#REF!</v>
      </c>
      <c r="G41" s="14">
        <v>0</v>
      </c>
      <c r="H41" s="15"/>
    </row>
    <row r="42" spans="1:8" x14ac:dyDescent="0.25">
      <c r="A42" s="2"/>
      <c r="B42" s="24" t="s">
        <v>1567</v>
      </c>
      <c r="C42" s="14">
        <f>Pasywa!E15</f>
        <v>1127794.6100000043</v>
      </c>
      <c r="D42" s="14">
        <f>AF_Bilans!C42/AF_Bilans!C63*100</f>
        <v>2.4400647791701298</v>
      </c>
      <c r="E42" s="14" t="e">
        <f>Pasywa!#REF!</f>
        <v>#REF!</v>
      </c>
      <c r="F42" s="14" t="e">
        <f>AF_Bilans!E42/AF_Bilans!E63*100</f>
        <v>#REF!</v>
      </c>
      <c r="G42" s="14">
        <v>0</v>
      </c>
      <c r="H42" s="15"/>
    </row>
    <row r="43" spans="1:8" x14ac:dyDescent="0.25">
      <c r="A43" s="1"/>
      <c r="B43" s="24" t="s">
        <v>1568</v>
      </c>
      <c r="C43" s="14">
        <f>Pasywa!E16</f>
        <v>0</v>
      </c>
      <c r="D43" s="14">
        <f>AF_Bilans!C43/AF_Bilans!C63*100</f>
        <v>0</v>
      </c>
      <c r="E43" s="14" t="e">
        <f>Pasywa!#REF!</f>
        <v>#REF!</v>
      </c>
      <c r="F43" s="14" t="e">
        <f>AF_Bilans!E43/AF_Bilans!E63*100</f>
        <v>#REF!</v>
      </c>
      <c r="G43" s="14">
        <v>0</v>
      </c>
      <c r="H43" s="1"/>
    </row>
    <row r="44" spans="1:8" x14ac:dyDescent="0.25">
      <c r="A44" s="2"/>
      <c r="B44" s="10" t="s">
        <v>509</v>
      </c>
      <c r="C44" s="13">
        <f>SUM(AF_Bilans!C37:'AF_Bilans'!C43)</f>
        <v>27451855.930000003</v>
      </c>
      <c r="D44" s="13">
        <f>AF_Bilans!C44/AF_Bilans!C63*100</f>
        <v>59.394065358802727</v>
      </c>
      <c r="E44" s="13" t="e">
        <f>SUM(AF_Bilans!E37:'AF_Bilans'!E43)</f>
        <v>#REF!</v>
      </c>
      <c r="F44" s="13" t="e">
        <f>AF_Bilans!E44/AF_Bilans!E63*100</f>
        <v>#REF!</v>
      </c>
      <c r="G44" s="13">
        <f>SUM(AF_Bilans!G37:'AF_Bilans'!G43)</f>
        <v>0</v>
      </c>
      <c r="H44" s="15"/>
    </row>
    <row r="45" spans="1:8" x14ac:dyDescent="0.25">
      <c r="A45" s="1"/>
      <c r="B45" s="16"/>
      <c r="C45" s="19"/>
      <c r="D45" s="19"/>
      <c r="E45" s="19"/>
      <c r="F45" s="19"/>
      <c r="G45" s="19"/>
      <c r="H45" s="1"/>
    </row>
    <row r="46" spans="1:8" x14ac:dyDescent="0.25">
      <c r="A46" s="2"/>
      <c r="B46" s="10" t="s">
        <v>1569</v>
      </c>
      <c r="C46" s="10"/>
      <c r="D46" s="16"/>
      <c r="E46" s="10"/>
      <c r="F46" s="16"/>
      <c r="G46" s="10"/>
      <c r="H46" s="15"/>
    </row>
    <row r="47" spans="1:8" x14ac:dyDescent="0.25">
      <c r="A47" s="2"/>
      <c r="B47" s="24" t="s">
        <v>1570</v>
      </c>
      <c r="C47" s="14">
        <f>Pasywa!E18</f>
        <v>998747.86</v>
      </c>
      <c r="D47" s="14">
        <f>AF_Bilans!C47/AF_Bilans!C63*100</f>
        <v>2.160862851133444</v>
      </c>
      <c r="E47" s="14" t="e">
        <f>Pasywa!#REF!</f>
        <v>#REF!</v>
      </c>
      <c r="F47" s="14" t="e">
        <f>AF_Bilans!E47/AF_Bilans!E63*100</f>
        <v>#REF!</v>
      </c>
      <c r="G47" s="14">
        <v>0</v>
      </c>
      <c r="H47" s="15"/>
    </row>
    <row r="48" spans="1:8" x14ac:dyDescent="0.25">
      <c r="A48" s="2"/>
      <c r="B48" s="24" t="s">
        <v>1571</v>
      </c>
      <c r="C48" s="14">
        <f>Pasywa!E26</f>
        <v>0</v>
      </c>
      <c r="D48" s="14">
        <f>AF_Bilans!C48/AF_Bilans!C63*100</f>
        <v>0</v>
      </c>
      <c r="E48" s="14" t="e">
        <f>Pasywa!#REF!</f>
        <v>#REF!</v>
      </c>
      <c r="F48" s="14" t="e">
        <f>AF_Bilans!E48/AF_Bilans!E63*100</f>
        <v>#REF!</v>
      </c>
      <c r="G48" s="14">
        <v>0</v>
      </c>
      <c r="H48" s="15"/>
    </row>
    <row r="49" spans="1:8" x14ac:dyDescent="0.25">
      <c r="A49" s="27"/>
      <c r="B49" s="24" t="s">
        <v>1572</v>
      </c>
      <c r="C49" s="14">
        <f>Pasywa!E35</f>
        <v>17695080.440000001</v>
      </c>
      <c r="D49" s="14">
        <f>AF_Bilans!C49/AF_Bilans!C63*100</f>
        <v>38.284579624144612</v>
      </c>
      <c r="E49" s="14" t="e">
        <f>Pasywa!#REF!</f>
        <v>#REF!</v>
      </c>
      <c r="F49" s="14" t="e">
        <f>AF_Bilans!E49/AF_Bilans!E63*100</f>
        <v>#REF!</v>
      </c>
      <c r="G49" s="14">
        <f>AF_Bilans!G50+AF_Bilans!G56</f>
        <v>0</v>
      </c>
      <c r="H49" s="15"/>
    </row>
    <row r="50" spans="1:8" x14ac:dyDescent="0.25">
      <c r="A50" s="1"/>
      <c r="B50" s="18" t="s">
        <v>1573</v>
      </c>
      <c r="C50" s="14">
        <f>Pasywa!E36</f>
        <v>0</v>
      </c>
      <c r="D50" s="14">
        <f>AF_Bilans!C50/AF_Bilans!C63*100</f>
        <v>0</v>
      </c>
      <c r="E50" s="14" t="e">
        <f>Pasywa!#REF!</f>
        <v>#REF!</v>
      </c>
      <c r="F50" s="14" t="e">
        <f>AF_Bilans!E50/AF_Bilans!E63*100</f>
        <v>#REF!</v>
      </c>
      <c r="G50" s="14">
        <f>AF_Bilans!G51+AF_Bilans!G52</f>
        <v>0</v>
      </c>
      <c r="H50" s="1"/>
    </row>
    <row r="51" spans="1:8" x14ac:dyDescent="0.25">
      <c r="A51" s="1"/>
      <c r="B51" s="7" t="s">
        <v>1554</v>
      </c>
      <c r="C51" s="14">
        <f>Pasywa!E37</f>
        <v>0</v>
      </c>
      <c r="D51" s="14">
        <f>AF_Bilans!C51/AF_Bilans!C63*100</f>
        <v>0</v>
      </c>
      <c r="E51" s="14" t="e">
        <f>Pasywa!#REF!</f>
        <v>#REF!</v>
      </c>
      <c r="F51" s="14" t="e">
        <f>AF_Bilans!E51/AF_Bilans!E63*100</f>
        <v>#REF!</v>
      </c>
      <c r="G51" s="14">
        <v>0</v>
      </c>
      <c r="H51" s="1"/>
    </row>
    <row r="52" spans="1:8" x14ac:dyDescent="0.25">
      <c r="A52" s="1"/>
      <c r="B52" s="7" t="s">
        <v>10</v>
      </c>
      <c r="C52" s="14">
        <f>Pasywa!E40</f>
        <v>0</v>
      </c>
      <c r="D52" s="14">
        <f>AF_Bilans!C52/AF_Bilans!C63*100</f>
        <v>0</v>
      </c>
      <c r="E52" s="14" t="e">
        <f>Pasywa!#REF!</f>
        <v>#REF!</v>
      </c>
      <c r="F52" s="14" t="e">
        <f>AF_Bilans!E52/AF_Bilans!E63*100</f>
        <v>#REF!</v>
      </c>
      <c r="G52" s="14">
        <v>0</v>
      </c>
      <c r="H52" s="1"/>
    </row>
    <row r="53" spans="1:8" ht="30" x14ac:dyDescent="0.25">
      <c r="A53" s="1"/>
      <c r="B53" s="18" t="s">
        <v>1574</v>
      </c>
      <c r="C53" s="14">
        <f>Pasywa!E41</f>
        <v>0</v>
      </c>
      <c r="D53" s="14">
        <f>AF_Bilans!C53/AF_Bilans!C63*100</f>
        <v>0</v>
      </c>
      <c r="E53" s="14" t="e">
        <f>Pasywa!#REF!</f>
        <v>#REF!</v>
      </c>
      <c r="F53" s="14" t="e">
        <f>AF_Bilans!E53/AF_Bilans!E63*100</f>
        <v>#REF!</v>
      </c>
      <c r="G53" s="14">
        <v>0</v>
      </c>
      <c r="H53" s="1"/>
    </row>
    <row r="54" spans="1:8" x14ac:dyDescent="0.25">
      <c r="A54" s="1"/>
      <c r="B54" s="7" t="s">
        <v>1554</v>
      </c>
      <c r="C54" s="14">
        <f>Pasywa!E42</f>
        <v>0</v>
      </c>
      <c r="D54" s="14">
        <f>AF_Bilans!C54/AF_Bilans!C63*100</f>
        <v>0</v>
      </c>
      <c r="E54" s="14" t="e">
        <f>Pasywa!#REF!</f>
        <v>#REF!</v>
      </c>
      <c r="F54" s="14" t="e">
        <f>AF_Bilans!E54/AF_Bilans!E63*100</f>
        <v>#REF!</v>
      </c>
      <c r="G54" s="14">
        <v>0</v>
      </c>
      <c r="H54" s="1"/>
    </row>
    <row r="55" spans="1:8" x14ac:dyDescent="0.25">
      <c r="A55" s="1"/>
      <c r="B55" s="7" t="s">
        <v>10</v>
      </c>
      <c r="C55" s="14">
        <f>Pasywa!E45</f>
        <v>0</v>
      </c>
      <c r="D55" s="14">
        <f>AF_Bilans!C55/AF_Bilans!C63*100</f>
        <v>0</v>
      </c>
      <c r="E55" s="14" t="e">
        <f>Pasywa!#REF!</f>
        <v>#REF!</v>
      </c>
      <c r="F55" s="14" t="e">
        <f>AF_Bilans!E55/AF_Bilans!E63*100</f>
        <v>#REF!</v>
      </c>
      <c r="G55" s="14">
        <v>0</v>
      </c>
      <c r="H55" s="1"/>
    </row>
    <row r="56" spans="1:8" x14ac:dyDescent="0.25">
      <c r="A56" s="1"/>
      <c r="B56" s="18" t="s">
        <v>1575</v>
      </c>
      <c r="C56" s="14">
        <f>Pasywa!E46</f>
        <v>17695080.440000001</v>
      </c>
      <c r="D56" s="14">
        <f>AF_Bilans!C56/AF_Bilans!C63*100</f>
        <v>38.284579624144612</v>
      </c>
      <c r="E56" s="14" t="e">
        <f>Pasywa!#REF!</f>
        <v>#REF!</v>
      </c>
      <c r="F56" s="14" t="e">
        <f>AF_Bilans!E56/AF_Bilans!E63*100</f>
        <v>#REF!</v>
      </c>
      <c r="G56" s="14">
        <f>AF_Bilans!G57+AF_Bilans!G58</f>
        <v>0</v>
      </c>
      <c r="H56" s="1"/>
    </row>
    <row r="57" spans="1:8" x14ac:dyDescent="0.25">
      <c r="A57" s="1"/>
      <c r="B57" s="7" t="s">
        <v>1554</v>
      </c>
      <c r="C57" s="14">
        <f>Pasywa!E50</f>
        <v>9877564.7800000012</v>
      </c>
      <c r="D57" s="14">
        <f>AF_Bilans!C57/AF_Bilans!C63*100</f>
        <v>21.370822053892656</v>
      </c>
      <c r="E57" s="14" t="e">
        <f>Pasywa!#REF!</f>
        <v>#REF!</v>
      </c>
      <c r="F57" s="14" t="e">
        <f>AF_Bilans!E57/AF_Bilans!E63*100</f>
        <v>#REF!</v>
      </c>
      <c r="G57" s="14">
        <v>0</v>
      </c>
      <c r="H57" s="1"/>
    </row>
    <row r="58" spans="1:8" x14ac:dyDescent="0.25">
      <c r="A58" s="1"/>
      <c r="B58" s="7" t="s">
        <v>1576</v>
      </c>
      <c r="C58" s="14">
        <f>Pasywa!E47+Pasywa!E48+Pasywa!E49+Pasywa!E53+Pasywa!E54+Pasywa!E55+Pasywa!E56+Pasywa!E57+Pasywa!E58</f>
        <v>7817515.6600000001</v>
      </c>
      <c r="D58" s="14">
        <f>AF_Bilans!C58/AF_Bilans!C63*100</f>
        <v>16.913757570251963</v>
      </c>
      <c r="E58" s="14" t="e">
        <f>Pasywa!#REF!+Pasywa!#REF!+Pasywa!#REF!+Pasywa!#REF!+Pasywa!#REF!+Pasywa!#REF!+Pasywa!#REF!+Pasywa!#REF!+Pasywa!#REF!</f>
        <v>#REF!</v>
      </c>
      <c r="F58" s="14" t="e">
        <f>AF_Bilans!E58/AF_Bilans!E63*100</f>
        <v>#REF!</v>
      </c>
      <c r="G58" s="14">
        <v>0</v>
      </c>
      <c r="H58" s="1"/>
    </row>
    <row r="59" spans="1:8" x14ac:dyDescent="0.25">
      <c r="A59" s="1"/>
      <c r="B59" s="18" t="s">
        <v>1577</v>
      </c>
      <c r="C59" s="14">
        <f>Pasywa!E58</f>
        <v>0</v>
      </c>
      <c r="D59" s="14">
        <f>AF_Bilans!C59/AF_Bilans!C63*100</f>
        <v>0</v>
      </c>
      <c r="E59" s="14" t="e">
        <f>Pasywa!#REF!</f>
        <v>#REF!</v>
      </c>
      <c r="F59" s="14" t="e">
        <f>AF_Bilans!E59/AF_Bilans!E63*100</f>
        <v>#REF!</v>
      </c>
      <c r="G59" s="14">
        <v>0</v>
      </c>
      <c r="H59" s="1"/>
    </row>
    <row r="60" spans="1:8" x14ac:dyDescent="0.25">
      <c r="A60" s="2"/>
      <c r="B60" s="24" t="s">
        <v>1578</v>
      </c>
      <c r="C60" s="14">
        <f>Pasywa!E59</f>
        <v>74179.259999999995</v>
      </c>
      <c r="D60" s="14">
        <f>AF_Bilans!C60/AF_Bilans!C63*100</f>
        <v>0.16049216591920309</v>
      </c>
      <c r="E60" s="14" t="e">
        <f>Pasywa!#REF!</f>
        <v>#REF!</v>
      </c>
      <c r="F60" s="14" t="e">
        <f>AF_Bilans!E60/AF_Bilans!E63*100</f>
        <v>#REF!</v>
      </c>
      <c r="G60" s="14">
        <v>0</v>
      </c>
      <c r="H60" s="15"/>
    </row>
    <row r="61" spans="1:8" x14ac:dyDescent="0.25">
      <c r="A61" s="2"/>
      <c r="B61" s="10" t="s">
        <v>509</v>
      </c>
      <c r="C61" s="13">
        <f>AF_Bilans!C47+AF_Bilans!C48+AF_Bilans!C49+AF_Bilans!C60</f>
        <v>18768007.560000002</v>
      </c>
      <c r="D61" s="13">
        <f>AF_Bilans!C61/AF_Bilans!C63*100</f>
        <v>40.605934641197265</v>
      </c>
      <c r="E61" s="13" t="e">
        <f>AF_Bilans!E47+AF_Bilans!E48+AF_Bilans!E49+AF_Bilans!E60</f>
        <v>#REF!</v>
      </c>
      <c r="F61" s="13" t="e">
        <f>AF_Bilans!E61/AF_Bilans!E63*100</f>
        <v>#REF!</v>
      </c>
      <c r="G61" s="13">
        <f>AF_Bilans!G47+AF_Bilans!G48+AF_Bilans!G49+AF_Bilans!G60</f>
        <v>0</v>
      </c>
      <c r="H61" s="15"/>
    </row>
    <row r="62" spans="1:8" x14ac:dyDescent="0.25">
      <c r="A62" s="1"/>
      <c r="B62" s="16"/>
      <c r="C62" s="19"/>
      <c r="D62" s="19"/>
      <c r="E62" s="19"/>
      <c r="F62" s="19"/>
      <c r="G62" s="19"/>
      <c r="H62" s="1"/>
    </row>
    <row r="63" spans="1:8" x14ac:dyDescent="0.25">
      <c r="A63" s="2"/>
      <c r="B63" s="10" t="s">
        <v>28</v>
      </c>
      <c r="C63" s="13">
        <f>AF_Bilans!C44+AF_Bilans!C61</f>
        <v>46219863.49000001</v>
      </c>
      <c r="D63" s="28" t="s">
        <v>1580</v>
      </c>
      <c r="E63" s="13" t="e">
        <f>AF_Bilans!E44+AF_Bilans!E61</f>
        <v>#REF!</v>
      </c>
      <c r="F63" s="28" t="s">
        <v>1580</v>
      </c>
      <c r="G63" s="13">
        <f>AF_Bilans!G44+AF_Bilans!G61</f>
        <v>0</v>
      </c>
      <c r="H63" s="15"/>
    </row>
    <row r="64" spans="1:8" x14ac:dyDescent="0.25">
      <c r="A64" s="1"/>
      <c r="B64" s="11"/>
      <c r="C64" s="11"/>
      <c r="D64" s="11"/>
      <c r="E64" s="11"/>
      <c r="F64" s="11"/>
      <c r="G64" s="1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1582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1583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RZiS_k!E7</f>
        <v>386346.31</v>
      </c>
      <c r="D5" s="14" t="e">
        <f>AF_RZiS_k!C5/AF_RZiS_k!E5</f>
        <v>#REF!</v>
      </c>
      <c r="E5" s="14" t="e">
        <f>RZiS_k!#REF!</f>
        <v>#REF!</v>
      </c>
      <c r="F5" s="14" t="e">
        <f>AF_RZiS_k!E5/AF_RZiS_k!G5</f>
        <v>#REF!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RZiS_k!E8</f>
        <v>19817708.010000002</v>
      </c>
      <c r="D6" s="14" t="e">
        <f>AF_RZiS_k!C6/AF_RZiS_k!E6</f>
        <v>#REF!</v>
      </c>
      <c r="E6" s="14" t="e">
        <f>RZiS_k!#REF!</f>
        <v>#REF!</v>
      </c>
      <c r="F6" s="14" t="e">
        <f>AF_RZiS_k!E6/AF_RZiS_k!G6</f>
        <v>#REF!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AF_RZiS_k!C5+AF_RZiS_k!C6</f>
        <v>20204054.32</v>
      </c>
      <c r="D7" s="14" t="e">
        <f>AF_RZiS_k!C7/AF_RZiS_k!E7</f>
        <v>#REF!</v>
      </c>
      <c r="E7" s="14" t="e">
        <f>AF_RZiS_k!E5+AF_RZiS_k!E6</f>
        <v>#REF!</v>
      </c>
      <c r="F7" s="14" t="e">
        <f>AF_RZiS_k!E7/AF_RZiS_k!G7</f>
        <v>#REF!</v>
      </c>
      <c r="G7" s="14">
        <f>AF_RZiS_k!G5+AF_RZiS_k!G6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1586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1587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1588</v>
      </c>
      <c r="C12" s="14">
        <f>RZiS_k!E11</f>
        <v>10915.97</v>
      </c>
      <c r="D12" s="14" t="e">
        <f>AF_RZiS_k!C12/AF_RZiS_k!E12</f>
        <v>#REF!</v>
      </c>
      <c r="E12" s="14" t="e">
        <f>RZiS_k!#REF!</f>
        <v>#REF!</v>
      </c>
      <c r="F12" s="14" t="e">
        <f>AF_RZiS_k!E12/AF_RZiS_k!G12</f>
        <v>#REF!</v>
      </c>
      <c r="G12" s="14">
        <v>0</v>
      </c>
      <c r="H12" s="15"/>
    </row>
    <row r="13" spans="1:8" x14ac:dyDescent="0.25">
      <c r="A13" s="2"/>
      <c r="B13" s="24" t="s">
        <v>1589</v>
      </c>
      <c r="C13" s="14">
        <f>RZiS_k!E12</f>
        <v>18054272.959999997</v>
      </c>
      <c r="D13" s="14" t="e">
        <f>AF_RZiS_k!C13/AF_RZiS_k!E13</f>
        <v>#REF!</v>
      </c>
      <c r="E13" s="14" t="e">
        <f>RZiS_k!#REF!</f>
        <v>#REF!</v>
      </c>
      <c r="F13" s="14" t="e">
        <f>AF_RZiS_k!E13/AF_RZiS_k!G13</f>
        <v>#REF!</v>
      </c>
      <c r="G13" s="14">
        <v>0</v>
      </c>
      <c r="H13" s="15"/>
    </row>
    <row r="14" spans="1:8" x14ac:dyDescent="0.25">
      <c r="A14" s="2"/>
      <c r="B14" s="10" t="s">
        <v>509</v>
      </c>
      <c r="C14" s="14">
        <f>AF_RZiS_k!C12+AF_RZiS_k!C13</f>
        <v>18065188.929999996</v>
      </c>
      <c r="D14" s="14" t="e">
        <f>AF_RZiS_k!C14/AF_RZiS_k!E14</f>
        <v>#REF!</v>
      </c>
      <c r="E14" s="14" t="e">
        <f>AF_RZiS_k!E12+AF_RZiS_k!E13</f>
        <v>#REF!</v>
      </c>
      <c r="F14" s="14" t="e">
        <f>AF_RZiS_k!E14/AF_RZiS_k!G14</f>
        <v>#REF!</v>
      </c>
      <c r="G14" s="14">
        <f>AF_RZiS_k!G12+AF_RZiS_k!G13</f>
        <v>0</v>
      </c>
      <c r="H14" s="15"/>
    </row>
    <row r="15" spans="1:8" x14ac:dyDescent="0.25">
      <c r="A15" s="1"/>
      <c r="B15" s="16"/>
      <c r="C15" s="19"/>
      <c r="D15" s="19"/>
      <c r="E15" s="19"/>
      <c r="F15" s="19"/>
      <c r="G15" s="19"/>
      <c r="H15" s="1"/>
    </row>
    <row r="16" spans="1:8" x14ac:dyDescent="0.25">
      <c r="A16" s="2"/>
      <c r="B16" s="10" t="s">
        <v>1590</v>
      </c>
      <c r="C16" s="13">
        <f>AF_RZiS_k!C7-AF_RZiS_k!C14</f>
        <v>2138865.3900000043</v>
      </c>
      <c r="D16" s="13" t="e">
        <f>AF_RZiS_k!C16/AF_RZiS_k!E16</f>
        <v>#REF!</v>
      </c>
      <c r="E16" s="13" t="e">
        <f>AF_RZiS_k!E7-AF_RZiS_k!E14</f>
        <v>#REF!</v>
      </c>
      <c r="F16" s="13" t="e">
        <f>AF_RZiS_k!E16/AF_RZiS_k!G16</f>
        <v>#REF!</v>
      </c>
      <c r="G16" s="13">
        <f>AF_RZiS_k!G7-AF_RZiS_k!G14</f>
        <v>0</v>
      </c>
      <c r="H16" s="15"/>
    </row>
    <row r="17" spans="1:8" x14ac:dyDescent="0.25">
      <c r="A17" s="2"/>
      <c r="B17" s="16"/>
      <c r="C17" s="16"/>
      <c r="D17" s="16"/>
      <c r="E17" s="16"/>
      <c r="F17" s="16"/>
      <c r="G17" s="16"/>
      <c r="H17" s="15"/>
    </row>
    <row r="18" spans="1:8" x14ac:dyDescent="0.25">
      <c r="A18" s="2"/>
      <c r="B18" s="10" t="s">
        <v>1591</v>
      </c>
      <c r="C18" s="13">
        <f>RZiS_k!E14</f>
        <v>442322.77999999997</v>
      </c>
      <c r="D18" s="13" t="e">
        <f>AF_RZiS_k!C18/AF_RZiS_k!E18</f>
        <v>#REF!</v>
      </c>
      <c r="E18" s="13" t="e">
        <f>RZiS_k!#REF!</f>
        <v>#REF!</v>
      </c>
      <c r="F18" s="13" t="e">
        <f>AF_RZiS_k!E18/AF_RZiS_k!G18</f>
        <v>#REF!</v>
      </c>
      <c r="G18" s="13">
        <v>0</v>
      </c>
      <c r="H18" s="15"/>
    </row>
    <row r="19" spans="1:8" x14ac:dyDescent="0.25">
      <c r="A19" s="2"/>
      <c r="B19" s="16"/>
      <c r="C19" s="16"/>
      <c r="D19" s="16"/>
      <c r="E19" s="16"/>
      <c r="F19" s="16"/>
      <c r="G19" s="16"/>
      <c r="H19" s="15"/>
    </row>
    <row r="20" spans="1:8" x14ac:dyDescent="0.25">
      <c r="A20" s="2"/>
      <c r="B20" s="10" t="s">
        <v>1592</v>
      </c>
      <c r="C20" s="13">
        <f>RZiS_k!E15</f>
        <v>249123.49</v>
      </c>
      <c r="D20" s="13" t="e">
        <f>AF_RZiS_k!C20/AF_RZiS_k!E20</f>
        <v>#REF!</v>
      </c>
      <c r="E20" s="13" t="e">
        <f>RZiS_k!#REF!</f>
        <v>#REF!</v>
      </c>
      <c r="F20" s="13" t="e">
        <f>AF_RZiS_k!E20/AF_RZiS_k!G20</f>
        <v>#REF!</v>
      </c>
      <c r="G20" s="13">
        <v>0</v>
      </c>
      <c r="H20" s="15"/>
    </row>
    <row r="21" spans="1:8" x14ac:dyDescent="0.25">
      <c r="A21" s="2"/>
      <c r="B21" s="16"/>
      <c r="C21" s="16"/>
      <c r="D21" s="16"/>
      <c r="E21" s="16"/>
      <c r="F21" s="16"/>
      <c r="G21" s="16"/>
      <c r="H21" s="15"/>
    </row>
    <row r="22" spans="1:8" x14ac:dyDescent="0.25">
      <c r="A22" s="2"/>
      <c r="B22" s="10" t="s">
        <v>1593</v>
      </c>
      <c r="C22" s="13">
        <f>AF_RZiS_k!C16-AF_RZiS_k!C18-AF_RZiS_k!C20</f>
        <v>1447419.1200000043</v>
      </c>
      <c r="D22" s="13" t="e">
        <f>AF_RZiS_k!C22/AF_RZiS_k!E22</f>
        <v>#REF!</v>
      </c>
      <c r="E22" s="13" t="e">
        <f>AF_RZiS_k!E16-AF_RZiS_k!E18-AF_RZiS_k!E20</f>
        <v>#REF!</v>
      </c>
      <c r="F22" s="13" t="e">
        <f>AF_RZiS_k!E22/AF_RZiS_k!G22</f>
        <v>#REF!</v>
      </c>
      <c r="G22" s="13">
        <f>AF_RZiS_k!G16-AF_RZiS_k!G18-AF_RZiS_k!G20</f>
        <v>0</v>
      </c>
      <c r="H22" s="15"/>
    </row>
    <row r="23" spans="1:8" x14ac:dyDescent="0.25">
      <c r="A23" s="2"/>
      <c r="B23" s="16"/>
      <c r="C23" s="16"/>
      <c r="D23" s="16"/>
      <c r="E23" s="16"/>
      <c r="F23" s="16"/>
      <c r="G23" s="16"/>
      <c r="H23" s="15"/>
    </row>
    <row r="24" spans="1:8" x14ac:dyDescent="0.25">
      <c r="A24" s="2"/>
      <c r="B24" s="10" t="s">
        <v>1594</v>
      </c>
      <c r="C24" s="10"/>
      <c r="D24" s="16"/>
      <c r="E24" s="10"/>
      <c r="F24" s="16"/>
      <c r="G24" s="10"/>
      <c r="H24" s="15"/>
    </row>
    <row r="25" spans="1:8" x14ac:dyDescent="0.25">
      <c r="A25" s="2"/>
      <c r="B25" s="24" t="s">
        <v>1595</v>
      </c>
      <c r="C25" s="14">
        <f>RZiS_k!E18</f>
        <v>0</v>
      </c>
      <c r="D25" s="14" t="e">
        <f>AF_RZiS_k!C25/AF_RZiS_k!E25</f>
        <v>#REF!</v>
      </c>
      <c r="E25" s="14" t="e">
        <f>RZiS_k!#REF!</f>
        <v>#REF!</v>
      </c>
      <c r="F25" s="14" t="e">
        <f>AF_RZiS_k!E25/AF_RZiS_k!G25</f>
        <v>#REF!</v>
      </c>
      <c r="G25" s="14">
        <v>0</v>
      </c>
      <c r="H25" s="15"/>
    </row>
    <row r="26" spans="1:8" x14ac:dyDescent="0.25">
      <c r="A26" s="2"/>
      <c r="B26" s="24" t="s">
        <v>1596</v>
      </c>
      <c r="C26" s="14">
        <f>RZiS_k!E19</f>
        <v>0</v>
      </c>
      <c r="D26" s="14" t="e">
        <f>AF_RZiS_k!C26/AF_RZiS_k!E26</f>
        <v>#REF!</v>
      </c>
      <c r="E26" s="14" t="e">
        <f>RZiS_k!#REF!</f>
        <v>#REF!</v>
      </c>
      <c r="F26" s="14" t="e">
        <f>AF_RZiS_k!E26/AF_RZiS_k!G26</f>
        <v>#REF!</v>
      </c>
      <c r="G26" s="14">
        <v>0</v>
      </c>
      <c r="H26" s="15"/>
    </row>
    <row r="27" spans="1:8" x14ac:dyDescent="0.25">
      <c r="A27" s="1"/>
      <c r="B27" s="24" t="s">
        <v>1597</v>
      </c>
      <c r="C27" s="14">
        <f>RZiS_k!E20</f>
        <v>0</v>
      </c>
      <c r="D27" s="14" t="e">
        <f>AF_RZiS_k!C27/AF_RZiS_k!E27</f>
        <v>#REF!</v>
      </c>
      <c r="E27" s="14" t="e">
        <f>RZiS_k!#REF!</f>
        <v>#REF!</v>
      </c>
      <c r="F27" s="14" t="e">
        <f>AF_RZiS_k!E27/AF_RZiS_k!G27</f>
        <v>#REF!</v>
      </c>
      <c r="G27" s="14">
        <v>0</v>
      </c>
      <c r="H27" s="1"/>
    </row>
    <row r="28" spans="1:8" x14ac:dyDescent="0.25">
      <c r="A28" s="2"/>
      <c r="B28" s="24" t="s">
        <v>463</v>
      </c>
      <c r="C28" s="14">
        <f>RZiS_k!E21</f>
        <v>8064.05</v>
      </c>
      <c r="D28" s="14" t="e">
        <f>AF_RZiS_k!C28/AF_RZiS_k!E28</f>
        <v>#REF!</v>
      </c>
      <c r="E28" s="14" t="e">
        <f>RZiS_k!#REF!</f>
        <v>#REF!</v>
      </c>
      <c r="F28" s="14" t="e">
        <f>AF_RZiS_k!E28/AF_RZiS_k!G28</f>
        <v>#REF!</v>
      </c>
      <c r="G28" s="14">
        <v>0</v>
      </c>
      <c r="H28" s="15"/>
    </row>
    <row r="29" spans="1:8" x14ac:dyDescent="0.25">
      <c r="A29" s="2"/>
      <c r="B29" s="10" t="s">
        <v>509</v>
      </c>
      <c r="C29" s="14">
        <f>SUM(AF_RZiS_k!C25:'AF_RZiS_k'!C28)</f>
        <v>8064.05</v>
      </c>
      <c r="D29" s="14" t="e">
        <f>AF_RZiS_k!C29/AF_RZiS_k!E29</f>
        <v>#REF!</v>
      </c>
      <c r="E29" s="14" t="e">
        <f>SUM(AF_RZiS_k!E25:'AF_RZiS_k'!E28)</f>
        <v>#REF!</v>
      </c>
      <c r="F29" s="14" t="e">
        <f>AF_RZiS_k!E29/AF_RZiS_k!G29</f>
        <v>#REF!</v>
      </c>
      <c r="G29" s="14">
        <f>SUM(AF_RZiS_k!G25:'AF_RZiS_k'!G28)</f>
        <v>0</v>
      </c>
      <c r="H29" s="15"/>
    </row>
    <row r="30" spans="1:8" x14ac:dyDescent="0.25">
      <c r="A30" s="2"/>
      <c r="B30" s="16"/>
      <c r="C30" s="16"/>
      <c r="D30" s="16"/>
      <c r="E30" s="16"/>
      <c r="F30" s="16"/>
      <c r="G30" s="16"/>
      <c r="H30" s="15"/>
    </row>
    <row r="31" spans="1:8" x14ac:dyDescent="0.25">
      <c r="A31" s="2"/>
      <c r="B31" s="10" t="s">
        <v>1598</v>
      </c>
      <c r="C31" s="10"/>
      <c r="D31" s="16"/>
      <c r="E31" s="10"/>
      <c r="F31" s="16"/>
      <c r="G31" s="10"/>
      <c r="H31" s="15"/>
    </row>
    <row r="32" spans="1:8" x14ac:dyDescent="0.25">
      <c r="A32" s="2"/>
      <c r="B32" s="24" t="s">
        <v>1599</v>
      </c>
      <c r="C32" s="14">
        <f>RZiS_k!E23</f>
        <v>0</v>
      </c>
      <c r="D32" s="14" t="e">
        <f>AF_RZiS_k!C32/AF_RZiS_k!E32</f>
        <v>#REF!</v>
      </c>
      <c r="E32" s="14" t="e">
        <f>RZiS_k!#REF!</f>
        <v>#REF!</v>
      </c>
      <c r="F32" s="14" t="e">
        <f>AF_RZiS_k!E32/AF_RZiS_k!G32</f>
        <v>#REF!</v>
      </c>
      <c r="G32" s="14">
        <v>0</v>
      </c>
      <c r="H32" s="15"/>
    </row>
    <row r="33" spans="1:8" x14ac:dyDescent="0.25">
      <c r="A33" s="2"/>
      <c r="B33" s="24" t="s">
        <v>1597</v>
      </c>
      <c r="C33" s="14">
        <f>RZiS_k!E24</f>
        <v>0</v>
      </c>
      <c r="D33" s="14" t="e">
        <f>AF_RZiS_k!C33/AF_RZiS_k!E33</f>
        <v>#REF!</v>
      </c>
      <c r="E33" s="14" t="e">
        <f>RZiS_k!#REF!</f>
        <v>#REF!</v>
      </c>
      <c r="F33" s="14" t="e">
        <f>AF_RZiS_k!E33/AF_RZiS_k!G33</f>
        <v>#REF!</v>
      </c>
      <c r="G33" s="14">
        <v>0</v>
      </c>
      <c r="H33" s="15"/>
    </row>
    <row r="34" spans="1:8" x14ac:dyDescent="0.25">
      <c r="A34" s="2"/>
      <c r="B34" s="24" t="s">
        <v>464</v>
      </c>
      <c r="C34" s="14">
        <f>RZiS_k!E25</f>
        <v>10965.54</v>
      </c>
      <c r="D34" s="14" t="e">
        <f>AF_RZiS_k!C34/AF_RZiS_k!E34</f>
        <v>#REF!</v>
      </c>
      <c r="E34" s="14" t="e">
        <f>RZiS_k!#REF!</f>
        <v>#REF!</v>
      </c>
      <c r="F34" s="14" t="e">
        <f>AF_RZiS_k!E34/AF_RZiS_k!G34</f>
        <v>#REF!</v>
      </c>
      <c r="G34" s="14">
        <v>0</v>
      </c>
      <c r="H34" s="15"/>
    </row>
    <row r="35" spans="1:8" x14ac:dyDescent="0.25">
      <c r="A35" s="2"/>
      <c r="B35" s="10" t="s">
        <v>509</v>
      </c>
      <c r="C35" s="14">
        <f>SUM(AF_RZiS_k!C32:'AF_RZiS_k'!C34)</f>
        <v>10965.54</v>
      </c>
      <c r="D35" s="14" t="e">
        <f>AF_RZiS_k!C35/AF_RZiS_k!E35</f>
        <v>#REF!</v>
      </c>
      <c r="E35" s="14" t="e">
        <f>SUM(AF_RZiS_k!E32:'AF_RZiS_k'!E34)</f>
        <v>#REF!</v>
      </c>
      <c r="F35" s="14" t="e">
        <f>AF_RZiS_k!E35/AF_RZiS_k!G35</f>
        <v>#REF!</v>
      </c>
      <c r="G35" s="14">
        <f>SUM(AF_RZiS_k!G32:'AF_RZiS_k'!G34)</f>
        <v>0</v>
      </c>
      <c r="H35" s="15"/>
    </row>
    <row r="36" spans="1:8" x14ac:dyDescent="0.25">
      <c r="A36" s="1"/>
      <c r="B36" s="16"/>
      <c r="C36" s="19"/>
      <c r="D36" s="19"/>
      <c r="E36" s="19"/>
      <c r="F36" s="19"/>
      <c r="G36" s="19"/>
      <c r="H36" s="1"/>
    </row>
    <row r="37" spans="1:8" x14ac:dyDescent="0.25">
      <c r="A37" s="2"/>
      <c r="B37" s="10" t="s">
        <v>1600</v>
      </c>
      <c r="C37" s="13">
        <f>AF_RZiS_k!C22+AF_RZiS_k!C29-AF_RZiS_k!C35</f>
        <v>1444517.6300000043</v>
      </c>
      <c r="D37" s="13" t="e">
        <f>AF_RZiS_k!C37/AF_RZiS_k!E37</f>
        <v>#REF!</v>
      </c>
      <c r="E37" s="13" t="e">
        <f>AF_RZiS_k!E22+AF_RZiS_k!E29-AF_RZiS_k!E35</f>
        <v>#REF!</v>
      </c>
      <c r="F37" s="13" t="e">
        <f>AF_RZiS_k!E37/AF_RZiS_k!G37</f>
        <v>#REF!</v>
      </c>
      <c r="G37" s="13">
        <f>AF_RZiS_k!G22+AF_RZiS_k!G29-AF_RZiS_k!G35</f>
        <v>0</v>
      </c>
      <c r="H37" s="15"/>
    </row>
    <row r="38" spans="1:8" x14ac:dyDescent="0.25">
      <c r="A38" s="2"/>
      <c r="B38" s="16"/>
      <c r="C38" s="16"/>
      <c r="D38" s="16"/>
      <c r="E38" s="16"/>
      <c r="F38" s="16"/>
      <c r="G38" s="16"/>
      <c r="H38" s="15"/>
    </row>
    <row r="39" spans="1:8" x14ac:dyDescent="0.25">
      <c r="A39" s="2"/>
      <c r="B39" s="10" t="s">
        <v>1601</v>
      </c>
      <c r="C39" s="10"/>
      <c r="D39" s="16"/>
      <c r="E39" s="10"/>
      <c r="F39" s="16"/>
      <c r="G39" s="10"/>
      <c r="H39" s="15"/>
    </row>
    <row r="40" spans="1:8" x14ac:dyDescent="0.25">
      <c r="A40" s="2"/>
      <c r="B40" s="24" t="s">
        <v>1602</v>
      </c>
      <c r="C40" s="14">
        <f>RZiS_k!E28</f>
        <v>0</v>
      </c>
      <c r="D40" s="14" t="e">
        <f>AF_RZiS_k!C40/AF_RZiS_k!E40</f>
        <v>#REF!</v>
      </c>
      <c r="E40" s="14" t="e">
        <f>RZiS_k!#REF!</f>
        <v>#REF!</v>
      </c>
      <c r="F40" s="14" t="e">
        <f>AF_RZiS_k!E40/AF_RZiS_k!G40</f>
        <v>#REF!</v>
      </c>
      <c r="G40" s="14">
        <v>0</v>
      </c>
      <c r="H40" s="15"/>
    </row>
    <row r="41" spans="1:8" x14ac:dyDescent="0.25">
      <c r="A41" s="2"/>
      <c r="B41" s="24" t="s">
        <v>1603</v>
      </c>
      <c r="C41" s="14">
        <f>RZiS_k!E33</f>
        <v>13198.88</v>
      </c>
      <c r="D41" s="14" t="e">
        <f>AF_RZiS_k!C41/AF_RZiS_k!E41</f>
        <v>#REF!</v>
      </c>
      <c r="E41" s="14" t="e">
        <f>RZiS_k!#REF!</f>
        <v>#REF!</v>
      </c>
      <c r="F41" s="14" t="e">
        <f>AF_RZiS_k!E41/AF_RZiS_k!G41</f>
        <v>#REF!</v>
      </c>
      <c r="G41" s="14">
        <v>0</v>
      </c>
      <c r="H41" s="15"/>
    </row>
    <row r="42" spans="1:8" x14ac:dyDescent="0.25">
      <c r="A42" s="2"/>
      <c r="B42" s="24" t="s">
        <v>1604</v>
      </c>
      <c r="C42" s="14">
        <f>RZiS_k!E35</f>
        <v>0</v>
      </c>
      <c r="D42" s="14" t="e">
        <f>AF_RZiS_k!C42/AF_RZiS_k!E42</f>
        <v>#REF!</v>
      </c>
      <c r="E42" s="14" t="e">
        <f>RZiS_k!#REF!</f>
        <v>#REF!</v>
      </c>
      <c r="F42" s="14" t="e">
        <f>AF_RZiS_k!E42/AF_RZiS_k!G42</f>
        <v>#REF!</v>
      </c>
      <c r="G42" s="14">
        <v>0</v>
      </c>
      <c r="H42" s="15"/>
    </row>
    <row r="43" spans="1:8" x14ac:dyDescent="0.25">
      <c r="A43" s="2"/>
      <c r="B43" s="24" t="s">
        <v>1605</v>
      </c>
      <c r="C43" s="14">
        <f>RZiS_k!E37</f>
        <v>0</v>
      </c>
      <c r="D43" s="14" t="e">
        <f>AF_RZiS_k!C43/AF_RZiS_k!E43</f>
        <v>#REF!</v>
      </c>
      <c r="E43" s="14" t="e">
        <f>RZiS_k!#REF!</f>
        <v>#REF!</v>
      </c>
      <c r="F43" s="14" t="e">
        <f>AF_RZiS_k!E43/AF_RZiS_k!G43</f>
        <v>#REF!</v>
      </c>
      <c r="G43" s="14">
        <v>0</v>
      </c>
      <c r="H43" s="15"/>
    </row>
    <row r="44" spans="1:8" x14ac:dyDescent="0.25">
      <c r="A44" s="2"/>
      <c r="B44" s="24" t="s">
        <v>1225</v>
      </c>
      <c r="C44" s="14">
        <f>RZiS_k!E38</f>
        <v>0</v>
      </c>
      <c r="D44" s="14" t="e">
        <f>AF_RZiS_k!C44/AF_RZiS_k!E44</f>
        <v>#REF!</v>
      </c>
      <c r="E44" s="14" t="e">
        <f>RZiS_k!#REF!</f>
        <v>#REF!</v>
      </c>
      <c r="F44" s="14" t="e">
        <f>AF_RZiS_k!E44/AF_RZiS_k!G44</f>
        <v>#REF!</v>
      </c>
      <c r="G44" s="14">
        <v>0</v>
      </c>
      <c r="H44" s="15"/>
    </row>
    <row r="45" spans="1:8" x14ac:dyDescent="0.25">
      <c r="A45" s="2"/>
      <c r="B45" s="10" t="s">
        <v>509</v>
      </c>
      <c r="C45" s="14">
        <f>SUM(AF_RZiS_k!C40:'AF_RZiS_k'!C44)</f>
        <v>13198.88</v>
      </c>
      <c r="D45" s="14" t="e">
        <f>AF_RZiS_k!C45/AF_RZiS_k!E45</f>
        <v>#REF!</v>
      </c>
      <c r="E45" s="14" t="e">
        <f>SUM(AF_RZiS_k!E40:'AF_RZiS_k'!E44)</f>
        <v>#REF!</v>
      </c>
      <c r="F45" s="14" t="e">
        <f>AF_RZiS_k!E45/AF_RZiS_k!G45</f>
        <v>#REF!</v>
      </c>
      <c r="G45" s="14">
        <f>SUM(AF_RZiS_k!G40:'AF_RZiS_k'!G44)</f>
        <v>0</v>
      </c>
      <c r="H45" s="15"/>
    </row>
    <row r="46" spans="1:8" x14ac:dyDescent="0.25">
      <c r="A46" s="2"/>
      <c r="B46" s="16"/>
      <c r="C46" s="16"/>
      <c r="D46" s="16"/>
      <c r="E46" s="16"/>
      <c r="F46" s="16"/>
      <c r="G46" s="16"/>
      <c r="H46" s="15"/>
    </row>
    <row r="47" spans="1:8" x14ac:dyDescent="0.25">
      <c r="A47" s="2"/>
      <c r="B47" s="10" t="s">
        <v>1606</v>
      </c>
      <c r="C47" s="10"/>
      <c r="D47" s="16"/>
      <c r="E47" s="10"/>
      <c r="F47" s="16"/>
      <c r="G47" s="10"/>
      <c r="H47" s="15"/>
    </row>
    <row r="48" spans="1:8" x14ac:dyDescent="0.25">
      <c r="A48" s="2"/>
      <c r="B48" s="24" t="s">
        <v>1603</v>
      </c>
      <c r="C48" s="14">
        <f>RZiS_k!E40</f>
        <v>2626.25</v>
      </c>
      <c r="D48" s="14" t="e">
        <f>AF_RZiS_k!C48/AF_RZiS_k!E48</f>
        <v>#REF!</v>
      </c>
      <c r="E48" s="14" t="e">
        <f>RZiS_k!#REF!</f>
        <v>#REF!</v>
      </c>
      <c r="F48" s="14" t="e">
        <f>AF_RZiS_k!E48/AF_RZiS_k!G48</f>
        <v>#REF!</v>
      </c>
      <c r="G48" s="14">
        <v>0</v>
      </c>
      <c r="H48" s="15"/>
    </row>
    <row r="49" spans="1:8" x14ac:dyDescent="0.25">
      <c r="A49" s="2"/>
      <c r="B49" s="24" t="s">
        <v>1607</v>
      </c>
      <c r="C49" s="14">
        <f>RZiS_k!E42</f>
        <v>0</v>
      </c>
      <c r="D49" s="14" t="e">
        <f>AF_RZiS_k!C49/AF_RZiS_k!E49</f>
        <v>#REF!</v>
      </c>
      <c r="E49" s="14" t="e">
        <f>RZiS_k!#REF!</f>
        <v>#REF!</v>
      </c>
      <c r="F49" s="14" t="e">
        <f>AF_RZiS_k!E49/AF_RZiS_k!G49</f>
        <v>#REF!</v>
      </c>
      <c r="G49" s="14">
        <v>0</v>
      </c>
      <c r="H49" s="15"/>
    </row>
    <row r="50" spans="1:8" x14ac:dyDescent="0.25">
      <c r="A50" s="2"/>
      <c r="B50" s="24" t="s">
        <v>1608</v>
      </c>
      <c r="C50" s="14">
        <f>RZiS_k!E44</f>
        <v>0</v>
      </c>
      <c r="D50" s="14" t="e">
        <f>AF_RZiS_k!C50/AF_RZiS_k!E50</f>
        <v>#REF!</v>
      </c>
      <c r="E50" s="14" t="e">
        <f>RZiS_k!#REF!</f>
        <v>#REF!</v>
      </c>
      <c r="F50" s="14" t="e">
        <f>AF_RZiS_k!E50/AF_RZiS_k!G50</f>
        <v>#REF!</v>
      </c>
      <c r="G50" s="14">
        <v>0</v>
      </c>
      <c r="H50" s="15"/>
    </row>
    <row r="51" spans="1:8" x14ac:dyDescent="0.25">
      <c r="A51" s="2"/>
      <c r="B51" s="24" t="s">
        <v>1225</v>
      </c>
      <c r="C51" s="14">
        <f>RZiS_k!E45</f>
        <v>26184.64999999998</v>
      </c>
      <c r="D51" s="14" t="e">
        <f>AF_RZiS_k!C51/AF_RZiS_k!E51</f>
        <v>#REF!</v>
      </c>
      <c r="E51" s="14" t="e">
        <f>RZiS_k!#REF!</f>
        <v>#REF!</v>
      </c>
      <c r="F51" s="14" t="e">
        <f>AF_RZiS_k!E51/AF_RZiS_k!G51</f>
        <v>#REF!</v>
      </c>
      <c r="G51" s="14">
        <v>0</v>
      </c>
      <c r="H51" s="15"/>
    </row>
    <row r="52" spans="1:8" x14ac:dyDescent="0.25">
      <c r="A52" s="2"/>
      <c r="B52" s="10" t="s">
        <v>509</v>
      </c>
      <c r="C52" s="14">
        <f>SUM(AF_RZiS_k!C48:'AF_RZiS_k'!C51)</f>
        <v>28810.89999999998</v>
      </c>
      <c r="D52" s="14" t="e">
        <f>AF_RZiS_k!C52/AF_RZiS_k!E52</f>
        <v>#REF!</v>
      </c>
      <c r="E52" s="14" t="e">
        <f>SUM(AF_RZiS_k!E48:'AF_RZiS_k'!E51)</f>
        <v>#REF!</v>
      </c>
      <c r="F52" s="14" t="e">
        <f>AF_RZiS_k!E52/AF_RZiS_k!G52</f>
        <v>#REF!</v>
      </c>
      <c r="G52" s="14">
        <f>SUM(AF_RZiS_k!G48:'AF_RZiS_k'!G51)</f>
        <v>0</v>
      </c>
      <c r="H52" s="15"/>
    </row>
    <row r="53" spans="1:8" x14ac:dyDescent="0.25">
      <c r="A53" s="1"/>
      <c r="B53" s="16"/>
      <c r="C53" s="19"/>
      <c r="D53" s="19"/>
      <c r="E53" s="19"/>
      <c r="F53" s="19"/>
      <c r="G53" s="19"/>
      <c r="H53" s="1"/>
    </row>
    <row r="54" spans="1:8" x14ac:dyDescent="0.25">
      <c r="A54" s="2"/>
      <c r="B54" s="10" t="s">
        <v>1609</v>
      </c>
      <c r="C54" s="13">
        <f>AF_RZiS_k!C37+AF_RZiS_k!C45-AF_RZiS_k!C52</f>
        <v>1428905.6100000043</v>
      </c>
      <c r="D54" s="13" t="e">
        <f>AF_RZiS_k!C54/AF_RZiS_k!E54</f>
        <v>#REF!</v>
      </c>
      <c r="E54" s="13" t="e">
        <f>AF_RZiS_k!E37+AF_RZiS_k!E45-AF_RZiS_k!E52</f>
        <v>#REF!</v>
      </c>
      <c r="F54" s="13" t="e">
        <f>AF_RZiS_k!E54/AF_RZiS_k!G54</f>
        <v>#REF!</v>
      </c>
      <c r="G54" s="13">
        <f>AF_RZiS_k!G37+AF_RZiS_k!G45-AF_RZiS_k!G52</f>
        <v>0</v>
      </c>
      <c r="H54" s="15"/>
    </row>
    <row r="55" spans="1:8" x14ac:dyDescent="0.25">
      <c r="A55" s="2"/>
      <c r="B55" s="24" t="s">
        <v>1610</v>
      </c>
      <c r="C55" s="14">
        <f>RZiS_k!E47</f>
        <v>301111</v>
      </c>
      <c r="D55" s="14" t="e">
        <f>AF_RZiS_k!C55/AF_RZiS_k!E55</f>
        <v>#REF!</v>
      </c>
      <c r="E55" s="14" t="e">
        <f>RZiS_k!#REF!</f>
        <v>#REF!</v>
      </c>
      <c r="F55" s="14" t="e">
        <f>AF_RZiS_k!E55/AF_RZiS_k!G55</f>
        <v>#REF!</v>
      </c>
      <c r="G55" s="14">
        <v>0</v>
      </c>
      <c r="H55" s="15"/>
    </row>
    <row r="56" spans="1:8" x14ac:dyDescent="0.25">
      <c r="A56" s="2"/>
      <c r="B56" s="24" t="s">
        <v>1611</v>
      </c>
      <c r="C56" s="14">
        <f>RZiS_k!E48</f>
        <v>0</v>
      </c>
      <c r="D56" s="14" t="e">
        <f>AF_RZiS_k!C56/AF_RZiS_k!E56</f>
        <v>#REF!</v>
      </c>
      <c r="E56" s="14" t="e">
        <f>RZiS_k!#REF!</f>
        <v>#REF!</v>
      </c>
      <c r="F56" s="14" t="e">
        <f>AF_RZiS_k!E56/AF_RZiS_k!G56</f>
        <v>#REF!</v>
      </c>
      <c r="G56" s="14">
        <v>0</v>
      </c>
      <c r="H56" s="15"/>
    </row>
    <row r="57" spans="1:8" x14ac:dyDescent="0.25">
      <c r="A57" s="2"/>
      <c r="B57" s="10" t="s">
        <v>1612</v>
      </c>
      <c r="C57" s="13">
        <f>AF_RZiS_k!C54-AF_RZiS_k!C55-AF_RZiS_k!C56</f>
        <v>1127794.6100000043</v>
      </c>
      <c r="D57" s="13" t="e">
        <f>AF_RZiS_k!C57/AF_RZiS_k!E57</f>
        <v>#REF!</v>
      </c>
      <c r="E57" s="13" t="e">
        <f>AF_RZiS_k!E54-AF_RZiS_k!E55-AF_RZiS_k!E56</f>
        <v>#REF!</v>
      </c>
      <c r="F57" s="13" t="e">
        <f>AF_RZiS_k!E57/AF_RZiS_k!G57</f>
        <v>#REF!</v>
      </c>
      <c r="G57" s="13">
        <f>AF_RZiS_k!G54-AF_RZiS_k!G55-AF_RZiS_k!G56</f>
        <v>0</v>
      </c>
      <c r="H57" s="15"/>
    </row>
    <row r="58" spans="1:8" x14ac:dyDescent="0.25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1618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1619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1589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1620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1621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25">
      <c r="A13" s="1"/>
      <c r="B13" s="24" t="s">
        <v>1622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25">
      <c r="A14" s="1"/>
      <c r="B14" s="24" t="s">
        <v>1623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25">
      <c r="A15" s="1"/>
      <c r="B15" s="24" t="s">
        <v>1624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25">
      <c r="A16" s="2"/>
      <c r="B16" s="24" t="s">
        <v>1625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25">
      <c r="A17" s="2"/>
      <c r="B17" s="10" t="s">
        <v>509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25">
      <c r="A18" s="1"/>
      <c r="B18" s="16"/>
      <c r="C18" s="19"/>
      <c r="D18" s="19"/>
      <c r="E18" s="19"/>
      <c r="F18" s="19"/>
      <c r="G18" s="19"/>
      <c r="H18" s="1"/>
    </row>
    <row r="19" spans="1:8" x14ac:dyDescent="0.25">
      <c r="A19" s="2"/>
      <c r="B19" s="10" t="s">
        <v>1626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25">
      <c r="A20" s="2"/>
      <c r="B20" s="16"/>
      <c r="C20" s="16"/>
      <c r="D20" s="16"/>
      <c r="E20" s="16"/>
      <c r="F20" s="16"/>
      <c r="G20" s="16"/>
      <c r="H20" s="15"/>
    </row>
    <row r="21" spans="1:8" x14ac:dyDescent="0.25">
      <c r="A21" s="2"/>
      <c r="B21" s="10" t="s">
        <v>1594</v>
      </c>
      <c r="C21" s="10"/>
      <c r="D21" s="16"/>
      <c r="E21" s="10"/>
      <c r="F21" s="16"/>
      <c r="G21" s="10"/>
      <c r="H21" s="15"/>
    </row>
    <row r="22" spans="1:8" x14ac:dyDescent="0.25">
      <c r="A22" s="2"/>
      <c r="B22" s="24" t="s">
        <v>1595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25">
      <c r="A23" s="2"/>
      <c r="B23" s="24" t="s">
        <v>1596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25">
      <c r="A24" s="1"/>
      <c r="B24" s="24" t="s">
        <v>1597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25">
      <c r="A25" s="2"/>
      <c r="B25" s="24" t="s">
        <v>463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25">
      <c r="A26" s="2"/>
      <c r="B26" s="10" t="s">
        <v>509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25">
      <c r="A27" s="2"/>
      <c r="B27" s="16"/>
      <c r="C27" s="16"/>
      <c r="D27" s="16"/>
      <c r="E27" s="16"/>
      <c r="F27" s="16"/>
      <c r="G27" s="16"/>
      <c r="H27" s="15"/>
    </row>
    <row r="28" spans="1:8" x14ac:dyDescent="0.25">
      <c r="A28" s="2"/>
      <c r="B28" s="10" t="s">
        <v>1598</v>
      </c>
      <c r="C28" s="10"/>
      <c r="D28" s="16"/>
      <c r="E28" s="10"/>
      <c r="F28" s="16"/>
      <c r="G28" s="10"/>
      <c r="H28" s="15"/>
    </row>
    <row r="29" spans="1:8" x14ac:dyDescent="0.25">
      <c r="A29" s="2"/>
      <c r="B29" s="24" t="s">
        <v>1599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25">
      <c r="A30" s="2"/>
      <c r="B30" s="24" t="s">
        <v>1597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25">
      <c r="A31" s="2"/>
      <c r="B31" s="24" t="s">
        <v>464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25">
      <c r="A32" s="2"/>
      <c r="B32" s="10" t="s">
        <v>509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25">
      <c r="A33" s="1"/>
      <c r="B33" s="16"/>
      <c r="C33" s="19"/>
      <c r="D33" s="19"/>
      <c r="E33" s="19"/>
      <c r="F33" s="19"/>
      <c r="G33" s="19"/>
      <c r="H33" s="1"/>
    </row>
    <row r="34" spans="1:8" x14ac:dyDescent="0.25">
      <c r="A34" s="2"/>
      <c r="B34" s="10" t="s">
        <v>1600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25">
      <c r="A35" s="2"/>
      <c r="B35" s="16"/>
      <c r="C35" s="16"/>
      <c r="D35" s="16"/>
      <c r="E35" s="16"/>
      <c r="F35" s="16"/>
      <c r="G35" s="16"/>
      <c r="H35" s="15"/>
    </row>
    <row r="36" spans="1:8" x14ac:dyDescent="0.25">
      <c r="A36" s="2"/>
      <c r="B36" s="10" t="s">
        <v>1601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1602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25">
      <c r="A38" s="2"/>
      <c r="B38" s="24" t="s">
        <v>1603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25">
      <c r="A39" s="2"/>
      <c r="B39" s="24" t="s">
        <v>1604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25">
      <c r="A40" s="2"/>
      <c r="B40" s="24" t="s">
        <v>1608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25">
      <c r="A41" s="2"/>
      <c r="B41" s="24" t="s">
        <v>1225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25">
      <c r="A42" s="2"/>
      <c r="B42" s="10" t="s">
        <v>509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25">
      <c r="A43" s="2"/>
      <c r="B43" s="16"/>
      <c r="C43" s="16"/>
      <c r="D43" s="16"/>
      <c r="E43" s="16"/>
      <c r="F43" s="16"/>
      <c r="G43" s="16"/>
      <c r="H43" s="15"/>
    </row>
    <row r="44" spans="1:8" x14ac:dyDescent="0.25">
      <c r="A44" s="2"/>
      <c r="B44" s="10" t="s">
        <v>1606</v>
      </c>
      <c r="C44" s="10"/>
      <c r="D44" s="16"/>
      <c r="E44" s="10"/>
      <c r="F44" s="16"/>
      <c r="G44" s="10"/>
      <c r="H44" s="15"/>
    </row>
    <row r="45" spans="1:8" x14ac:dyDescent="0.25">
      <c r="A45" s="2"/>
      <c r="B45" s="24" t="s">
        <v>1603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25">
      <c r="A46" s="2"/>
      <c r="B46" s="24" t="s">
        <v>1607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25">
      <c r="A47" s="2"/>
      <c r="B47" s="24" t="s">
        <v>1608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25">
      <c r="A48" s="2"/>
      <c r="B48" s="24" t="s">
        <v>1225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25">
      <c r="A49" s="2"/>
      <c r="B49" s="10" t="s">
        <v>509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25">
      <c r="A50" s="1"/>
      <c r="B50" s="16"/>
      <c r="C50" s="19"/>
      <c r="D50" s="19"/>
      <c r="E50" s="19"/>
      <c r="F50" s="19"/>
      <c r="G50" s="19"/>
      <c r="H50" s="1"/>
    </row>
    <row r="51" spans="1:8" x14ac:dyDescent="0.25">
      <c r="A51" s="2"/>
      <c r="B51" s="10" t="s">
        <v>1609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25">
      <c r="A52" s="2"/>
      <c r="B52" s="24" t="s">
        <v>1610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25">
      <c r="A53" s="2"/>
      <c r="B53" s="24" t="s">
        <v>1627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25">
      <c r="A54" s="2"/>
      <c r="B54" s="10" t="s">
        <v>1612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25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1628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1629</v>
      </c>
      <c r="C5" s="22"/>
      <c r="D5" s="22"/>
      <c r="E5" s="22"/>
      <c r="F5" s="22"/>
      <c r="G5" s="22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1630</v>
      </c>
      <c r="C7" s="102" t="e">
        <f>AF_Bilans!C42/SUM(AF_Bilans!C33:'AF_Bilans'!C33,AF_Bilans!E33:'AF_Bilans'!E33)*200</f>
        <v>#REF!</v>
      </c>
      <c r="D7" s="22"/>
      <c r="E7" s="102" t="e">
        <f>AF_Bilans!E42/SUM(AF_Bilans!E33:'AF_Bilans'!E33,AF_Bilans!G33:'AF_Bilans'!G33)*200</f>
        <v>#REF!</v>
      </c>
      <c r="F7" s="1"/>
      <c r="G7" s="88"/>
      <c r="H7" s="1"/>
    </row>
    <row r="8" spans="1:8" x14ac:dyDescent="0.25">
      <c r="A8" s="1"/>
      <c r="B8" s="22" t="s">
        <v>1631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1"/>
      <c r="G9" s="1"/>
      <c r="H9" s="1"/>
    </row>
    <row r="10" spans="1:8" x14ac:dyDescent="0.25">
      <c r="A10" s="1"/>
      <c r="B10" s="23" t="s">
        <v>1632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1630</v>
      </c>
      <c r="C12" s="102" t="e">
        <f>AF_Bilans!C42/SUM(AF_Bilans!C44:'AF_Bilans'!C44,AF_Bilans!E44:'AF_Bilans'!E44)*200</f>
        <v>#REF!</v>
      </c>
      <c r="D12" s="22"/>
      <c r="E12" s="102" t="e">
        <f>AF_Bilans!E42/SUM(AF_Bilans!E44:'AF_Bilans'!E44,AF_Bilans!G44:'AF_Bilans'!G44)*200</f>
        <v>#REF!</v>
      </c>
      <c r="F12" s="1"/>
      <c r="G12" s="88"/>
      <c r="H12" s="1"/>
    </row>
    <row r="13" spans="1:8" x14ac:dyDescent="0.25">
      <c r="A13" s="1"/>
      <c r="B13" s="22" t="s">
        <v>1633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1634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1630</v>
      </c>
      <c r="C17" s="102" t="e">
        <f>AF_Bilans!C42/(nota_035!C27+nota_035!D27)*100</f>
        <v>#DIV/0!</v>
      </c>
      <c r="D17" s="22"/>
      <c r="E17" s="102">
        <f>AF_RZiS_p!C34+AF_RZiS_p!C42-AF_RZiS_p!C49</f>
        <v>0</v>
      </c>
      <c r="F17" s="1"/>
      <c r="G17" s="88"/>
      <c r="H17" s="1"/>
    </row>
    <row r="18" spans="1:8" x14ac:dyDescent="0.25">
      <c r="A18" s="1"/>
      <c r="B18" s="22" t="s">
        <v>1635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  <row r="20" spans="1:8" x14ac:dyDescent="0.25">
      <c r="A20" s="1"/>
      <c r="B20" s="23" t="s">
        <v>1636</v>
      </c>
      <c r="C20" s="22"/>
      <c r="D20" s="22"/>
      <c r="E20" s="22"/>
      <c r="F20" s="1"/>
      <c r="G20" s="1"/>
      <c r="H20" s="1"/>
    </row>
    <row r="21" spans="1:8" x14ac:dyDescent="0.25">
      <c r="A21" s="1"/>
      <c r="B21" s="1"/>
      <c r="C21" s="22"/>
      <c r="D21" s="22"/>
      <c r="E21" s="22"/>
      <c r="F21" s="1"/>
      <c r="G21" s="1"/>
      <c r="H21" s="1"/>
    </row>
    <row r="22" spans="1:8" x14ac:dyDescent="0.25">
      <c r="A22" s="1"/>
      <c r="B22" s="22" t="s">
        <v>1637</v>
      </c>
      <c r="C22" s="102">
        <f>SUM(AF_Bilans!C27,-Aktywa!D58,-Aktywa!D63,-Aktywa!E68)/SUM(AF_Bilans!C49,-Pasywa!E39,-Pasywa!E44,-Pasywa!E52)</f>
        <v>2.0355180708068032</v>
      </c>
      <c r="D22" s="22"/>
      <c r="E22" s="102" t="e">
        <f>SUM(AF_Bilans!E27,-Aktywa!E58,-Aktywa!E63,-Aktywa!#REF!)/SUM(AF_Bilans!E49,-Pasywa!#REF!,-Pasywa!#REF!,-Pasywa!#REF!)</f>
        <v>#REF!</v>
      </c>
      <c r="F22" s="1"/>
      <c r="G22" s="88"/>
      <c r="H22" s="1"/>
    </row>
    <row r="23" spans="1:8" x14ac:dyDescent="0.25">
      <c r="A23" s="1"/>
      <c r="B23" s="22" t="s">
        <v>1572</v>
      </c>
      <c r="C23" s="103"/>
      <c r="D23" s="22"/>
      <c r="E23" s="103"/>
      <c r="F23" s="1"/>
      <c r="G23" s="88"/>
      <c r="H23" s="1"/>
    </row>
    <row r="24" spans="1:8" x14ac:dyDescent="0.25">
      <c r="A24" s="1"/>
      <c r="B24" s="1"/>
      <c r="C24" s="22"/>
      <c r="D24" s="22"/>
      <c r="E24" s="22"/>
      <c r="F24" s="1"/>
      <c r="G24" s="1"/>
      <c r="H24" s="1"/>
    </row>
    <row r="25" spans="1:8" x14ac:dyDescent="0.25">
      <c r="A25" s="1"/>
      <c r="B25" s="23" t="s">
        <v>1638</v>
      </c>
      <c r="C25" s="22"/>
      <c r="D25" s="22"/>
      <c r="E25" s="22"/>
      <c r="F25" s="1"/>
      <c r="G25" s="1"/>
      <c r="H25" s="1"/>
    </row>
    <row r="26" spans="1:8" x14ac:dyDescent="0.25">
      <c r="A26" s="1"/>
      <c r="B26" s="1"/>
      <c r="C26" s="22"/>
      <c r="D26" s="22"/>
      <c r="E26" s="22"/>
      <c r="F26" s="1"/>
      <c r="G26" s="1"/>
      <c r="H26" s="1"/>
    </row>
    <row r="27" spans="1:8" x14ac:dyDescent="0.25">
      <c r="A27" s="1"/>
      <c r="B27" s="22" t="s">
        <v>1639</v>
      </c>
      <c r="C27" s="102">
        <f>SUM(AF_Bilans!C27,-Aktywa!D58,-Aktywa!D63,-Aktywa!E68,-Aktywa!D47)/SUM(AF_Bilans!C49,-Pasywa!E39,-Pasywa!E44,-Pasywa!E5)</f>
        <v>-3.0975633364707047</v>
      </c>
      <c r="D27" s="22"/>
      <c r="E27" s="102" t="e">
        <f>SUM(AF_Bilans!E27,-Aktywa!E58,-Aktywa!E63,-Aktywa!#REF!,-Aktywa!E47)/SUM(AF_Bilans!E49,-Pasywa!#REF!,-Pasywa!#REF!,-Pasywa!#REF!)</f>
        <v>#REF!</v>
      </c>
      <c r="F27" s="1"/>
      <c r="G27" s="88"/>
      <c r="H27" s="1"/>
    </row>
    <row r="28" spans="1:8" x14ac:dyDescent="0.25">
      <c r="A28" s="1"/>
      <c r="B28" s="22" t="s">
        <v>1640</v>
      </c>
      <c r="C28" s="103"/>
      <c r="D28" s="22"/>
      <c r="E28" s="103"/>
      <c r="F28" s="1"/>
      <c r="G28" s="88"/>
      <c r="H28" s="1"/>
    </row>
    <row r="29" spans="1:8" x14ac:dyDescent="0.25">
      <c r="A29" s="1"/>
      <c r="B29" s="1"/>
      <c r="C29" s="22"/>
      <c r="D29" s="22"/>
      <c r="E29" s="22"/>
      <c r="F29" s="1"/>
      <c r="G29" s="1"/>
      <c r="H29" s="1"/>
    </row>
    <row r="30" spans="1:8" x14ac:dyDescent="0.25">
      <c r="A30" s="1"/>
      <c r="B30" s="23" t="s">
        <v>1641</v>
      </c>
      <c r="C30" s="22"/>
      <c r="D30" s="22"/>
      <c r="E30" s="22"/>
      <c r="F30" s="1"/>
      <c r="G30" s="1"/>
      <c r="H30" s="1"/>
    </row>
    <row r="31" spans="1:8" x14ac:dyDescent="0.25">
      <c r="A31" s="1"/>
      <c r="B31" s="1"/>
      <c r="C31" s="22"/>
      <c r="D31" s="22"/>
      <c r="E31" s="22"/>
      <c r="F31" s="1"/>
      <c r="G31" s="1"/>
      <c r="H31" s="1"/>
    </row>
    <row r="32" spans="1:8" x14ac:dyDescent="0.25">
      <c r="A32" s="1"/>
      <c r="B32" s="22" t="s">
        <v>1642</v>
      </c>
      <c r="C32" s="102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2"/>
      <c r="E32" s="102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88"/>
      <c r="H32" s="1"/>
    </row>
    <row r="33" spans="1:8" x14ac:dyDescent="0.25">
      <c r="A33" s="1"/>
      <c r="B33" s="22" t="s">
        <v>1643</v>
      </c>
      <c r="C33" s="103"/>
      <c r="D33" s="22"/>
      <c r="E33" s="103"/>
      <c r="F33" s="1"/>
      <c r="G33" s="88"/>
      <c r="H33" s="1"/>
    </row>
    <row r="34" spans="1:8" x14ac:dyDescent="0.25">
      <c r="A34" s="1"/>
      <c r="B34" s="1"/>
      <c r="C34" s="22"/>
      <c r="D34" s="22"/>
      <c r="E34" s="22"/>
      <c r="F34" s="1"/>
      <c r="G34" s="1"/>
      <c r="H34" s="1"/>
    </row>
    <row r="35" spans="1:8" ht="30" x14ac:dyDescent="0.25">
      <c r="A35" s="1"/>
      <c r="B35" s="23" t="s">
        <v>1644</v>
      </c>
      <c r="C35" s="22"/>
      <c r="D35" s="22"/>
      <c r="E35" s="22"/>
      <c r="F35" s="1"/>
      <c r="G35" s="1"/>
      <c r="H35" s="1"/>
    </row>
    <row r="36" spans="1:8" x14ac:dyDescent="0.25">
      <c r="A36" s="1"/>
      <c r="B36" s="1"/>
      <c r="C36" s="22"/>
      <c r="D36" s="22"/>
      <c r="E36" s="22"/>
      <c r="F36" s="1"/>
      <c r="G36" s="1"/>
      <c r="H36" s="1"/>
    </row>
    <row r="37" spans="1:8" x14ac:dyDescent="0.25">
      <c r="A37" s="1"/>
      <c r="B37" s="22" t="s">
        <v>1645</v>
      </c>
      <c r="C37" s="102">
        <f>SUM(Pasywa!E5:'Pasywa'!E5,Pasywa!E21:'Pasywa'!E21,Pasywa!E24:'Pasywa'!E24)*100/Aktywa!D4/100</f>
        <v>5.7271396735423563</v>
      </c>
      <c r="D37" s="22"/>
      <c r="E37" s="102" t="e">
        <f>SUM(Pasywa!#REF!:Pasywa!#REF!,Pasywa!#REF!:Pasywa!#REF!,Pasywa!#REF!:Pasywa!#REF!)*100/Aktywa!E4/100</f>
        <v>#REF!</v>
      </c>
      <c r="F37" s="1"/>
      <c r="G37" s="88"/>
      <c r="H37" s="1"/>
    </row>
    <row r="38" spans="1:8" x14ac:dyDescent="0.25">
      <c r="A38" s="1"/>
      <c r="B38" s="22" t="s">
        <v>1646</v>
      </c>
      <c r="C38" s="103"/>
      <c r="D38" s="22"/>
      <c r="E38" s="103"/>
      <c r="F38" s="1"/>
      <c r="G38" s="88"/>
      <c r="H38" s="1"/>
    </row>
    <row r="39" spans="1:8" x14ac:dyDescent="0.25">
      <c r="A39" s="1"/>
      <c r="B39" s="1"/>
      <c r="C39" s="22"/>
      <c r="D39" s="22"/>
      <c r="E39" s="22"/>
      <c r="F39" s="1"/>
      <c r="G39" s="1"/>
      <c r="H39" s="1"/>
    </row>
    <row r="40" spans="1:8" x14ac:dyDescent="0.25">
      <c r="A40" s="1"/>
      <c r="B40" s="23" t="s">
        <v>1647</v>
      </c>
      <c r="C40" s="22"/>
      <c r="D40" s="22"/>
      <c r="E40" s="22"/>
      <c r="F40" s="1"/>
      <c r="G40" s="1"/>
      <c r="H40" s="1"/>
    </row>
    <row r="41" spans="1:8" x14ac:dyDescent="0.25">
      <c r="A41" s="1"/>
      <c r="B41" s="1"/>
      <c r="C41" s="22"/>
      <c r="D41" s="22"/>
      <c r="E41" s="22"/>
      <c r="F41" s="1"/>
      <c r="G41" s="1"/>
      <c r="H41" s="1"/>
    </row>
    <row r="42" spans="1:8" x14ac:dyDescent="0.25">
      <c r="A42" s="1"/>
      <c r="B42" s="22" t="s">
        <v>1648</v>
      </c>
      <c r="C42" s="102" t="e">
        <f>AF_Bilans!C44/nota_115!C9</f>
        <v>#DIV/0!</v>
      </c>
      <c r="D42" s="22"/>
      <c r="E42" s="102" t="e">
        <f>AF_Bilans!E44/nota_115!D9</f>
        <v>#REF!</v>
      </c>
      <c r="F42" s="1"/>
      <c r="G42" s="88"/>
      <c r="H42" s="1"/>
    </row>
    <row r="43" spans="1:8" x14ac:dyDescent="0.25">
      <c r="A43" s="1"/>
      <c r="B43" s="22" t="s">
        <v>1649</v>
      </c>
      <c r="C43" s="103"/>
      <c r="D43" s="22"/>
      <c r="E43" s="103"/>
      <c r="F43" s="1"/>
      <c r="G43" s="88"/>
      <c r="H43" s="1"/>
    </row>
    <row r="44" spans="1:8" x14ac:dyDescent="0.25">
      <c r="A44" s="1"/>
      <c r="B44" s="1"/>
      <c r="C44" s="22"/>
      <c r="D44" s="22"/>
      <c r="E44" s="22"/>
      <c r="F44" s="1"/>
      <c r="G44" s="1"/>
      <c r="H44" s="1"/>
    </row>
    <row r="45" spans="1:8" x14ac:dyDescent="0.25">
      <c r="A45" s="1"/>
      <c r="B45" s="23" t="s">
        <v>1650</v>
      </c>
      <c r="C45" s="22"/>
      <c r="D45" s="22"/>
      <c r="E45" s="22"/>
      <c r="F45" s="1"/>
      <c r="G45" s="1"/>
      <c r="H45" s="1"/>
    </row>
    <row r="46" spans="1:8" x14ac:dyDescent="0.25">
      <c r="A46" s="1"/>
      <c r="B46" s="1"/>
      <c r="C46" s="22"/>
      <c r="D46" s="22"/>
      <c r="E46" s="22"/>
      <c r="F46" s="1"/>
      <c r="G46" s="1"/>
      <c r="H46" s="1"/>
    </row>
    <row r="47" spans="1:8" x14ac:dyDescent="0.25">
      <c r="A47" s="1"/>
      <c r="B47" s="22" t="s">
        <v>1651</v>
      </c>
      <c r="C47" s="102" t="e">
        <f>AF_RZiS_p!C54/nota_115!C9</f>
        <v>#DIV/0!</v>
      </c>
      <c r="D47" s="22"/>
      <c r="E47" s="102" t="e">
        <f>AF_RZiS_p!E54/nota_115!D9</f>
        <v>#DIV/0!</v>
      </c>
      <c r="F47" s="1"/>
      <c r="G47" s="88"/>
      <c r="H47" s="1"/>
    </row>
    <row r="48" spans="1:8" x14ac:dyDescent="0.25">
      <c r="A48" s="1"/>
      <c r="B48" s="22" t="s">
        <v>1649</v>
      </c>
      <c r="C48" s="103"/>
      <c r="D48" s="22"/>
      <c r="E48" s="103"/>
      <c r="F48" s="1"/>
      <c r="G48" s="88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 t="s">
        <v>1652</v>
      </c>
      <c r="C50" s="1"/>
      <c r="D50" s="1"/>
      <c r="E50" s="1"/>
      <c r="F50" s="1"/>
      <c r="G50" s="1"/>
      <c r="H50" s="1"/>
    </row>
  </sheetData>
  <mergeCells count="27"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1653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02" t="e">
        <f>SUM(AF_Bilans!C51:'AF_Bilans'!C51,AF_Bilans!E51:'AF_Bilans'!E51,AF_Bilans!C57:'AF_Bilans'!C57,AF_Bilans!E57:'AF_Bilans'!E57)/2*365/AF_RZiS_k!C14</f>
        <v>#REF!</v>
      </c>
      <c r="D7" s="22"/>
      <c r="E7" s="102" t="e">
        <f>SUM(AF_Bilans!E51:'AF_Bilans'!E51,AF_Bilans!G51:'AF_Bilans'!G51,AF_Bilans!E57:'AF_Bilans'!E57,AF_Bilans!G57:'AF_Bilans'!G57)/2*365/AF_RZiS_k!E14</f>
        <v>#REF!</v>
      </c>
      <c r="F7" s="1"/>
      <c r="G7" s="88"/>
      <c r="H7" s="1"/>
    </row>
    <row r="8" spans="1:8" ht="30" x14ac:dyDescent="0.25">
      <c r="A8" s="1"/>
      <c r="B8" s="22" t="s">
        <v>1656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02">
        <f>SUM(AF_Bilans!C14:'AF_Bilans'!C14,AF_Bilans!E14:'AF_Bilans'!E14)/2*365/AF_RZiS_k!C14</f>
        <v>110.06267027593165</v>
      </c>
      <c r="D12" s="22"/>
      <c r="E12" s="102" t="e">
        <f>SUM(AF_Bilans!E14:'AF_Bilans'!E14,AF_Bilans!G14:'AF_Bilans'!G14)/2*365/AF_RZiS_k!E14</f>
        <v>#REF!</v>
      </c>
      <c r="F12" s="1"/>
      <c r="G12" s="88"/>
      <c r="H12" s="1"/>
    </row>
    <row r="13" spans="1:8" ht="30" x14ac:dyDescent="0.25">
      <c r="A13" s="1"/>
      <c r="B13" s="22" t="s">
        <v>1656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1659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1660</v>
      </c>
      <c r="C17" s="102">
        <f>AF_RZiS_k!C22/AF_RZiS_k!C7</f>
        <v>7.1640033088171004E-2</v>
      </c>
      <c r="D17" s="22"/>
      <c r="E17" s="102" t="e">
        <f>AF_RZiS_k!E22/AF_RZiS_k!E7</f>
        <v>#REF!</v>
      </c>
      <c r="F17" s="1"/>
      <c r="G17" s="88"/>
      <c r="H17" s="1"/>
    </row>
    <row r="18" spans="1:8" x14ac:dyDescent="0.25">
      <c r="A18" s="1"/>
      <c r="B18" s="22" t="s">
        <v>1661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334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544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25">
      <c r="A9" s="2"/>
      <c r="B9" s="10" t="s">
        <v>483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25">
      <c r="A13" s="2"/>
      <c r="B13" s="10" t="s">
        <v>487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25">
      <c r="A17" s="2"/>
      <c r="B17" s="10" t="s">
        <v>531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1662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02" t="e">
        <f>SUM(AF_Bilans!C51:'AF_Bilans'!C51,AF_Bilans!E51:'AF_Bilans'!E51,AF_Bilans!C57:'AF_Bilans'!C57,AF_Bilans!E57:'AF_Bilans'!E57)/2*365/SUM(RZiS_p!D12:'RZiS_p'!D12,RZiS_p!D8:'RZiS_p'!D8,RZiS_p!D10:'RZiS_p'!D10)</f>
        <v>#REF!</v>
      </c>
      <c r="D7" s="22"/>
      <c r="E7" s="102" t="e">
        <f>SUM(AF_Bilans!E51:'AF_Bilans'!E51,AF_Bilans!G51:'AF_Bilans'!G51,AF_Bilans!E57:'AF_Bilans'!E57,AF_Bilans!G57:'AF_Bilans'!G57)/2*365/SUM(RZiS_p!E12:'RZiS_p'!E12,RZiS_p!E8:'RZiS_p'!E8,RZiS_p!E10:'RZiS_p'!E10)</f>
        <v>#REF!</v>
      </c>
      <c r="F7" s="1"/>
      <c r="G7" s="88"/>
      <c r="H7" s="1"/>
    </row>
    <row r="8" spans="1:8" ht="30" x14ac:dyDescent="0.25">
      <c r="A8" s="1"/>
      <c r="B8" s="22" t="s">
        <v>1663</v>
      </c>
      <c r="C8" s="103"/>
      <c r="D8" s="22"/>
      <c r="E8" s="103"/>
      <c r="F8" s="1"/>
      <c r="G8" s="88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02" t="e">
        <f>SUM(AF_Bilans!C14:'AF_Bilans'!C14,AF_Bilans!E14:'AF_Bilans'!E14)/2*365/SUM(RZiS_p!D12:'RZiS_p'!D12,RZiS_p!D8:'RZiS_p'!D8,RZiS_p!D10:'RZiS_p'!D10)</f>
        <v>#DIV/0!</v>
      </c>
      <c r="D12" s="22"/>
      <c r="E12" s="102" t="e">
        <f>SUM(AF_Bilans!E14:'AF_Bilans'!E14,AF_Bilans!G14:'AF_Bilans'!G14)/2*365/SUM(RZiS_p!E12:'RZiS_p'!E12,RZiS_p!E8:'RZiS_p'!E8,RZiS_p!E10:'RZiS_p'!E10)</f>
        <v>#DIV/0!</v>
      </c>
      <c r="F12" s="1"/>
      <c r="G12" s="88"/>
      <c r="H12" s="1"/>
    </row>
    <row r="13" spans="1:8" ht="30" x14ac:dyDescent="0.25">
      <c r="A13" s="1"/>
      <c r="B13" s="22" t="s">
        <v>1663</v>
      </c>
      <c r="C13" s="103"/>
      <c r="D13" s="22"/>
      <c r="E13" s="103"/>
      <c r="F13" s="1"/>
      <c r="G13" s="88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1664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1665</v>
      </c>
      <c r="C17" s="102" t="e">
        <f>AF_RZiS_p!C19/AF_RZiS_p!C7</f>
        <v>#DIV/0!</v>
      </c>
      <c r="D17" s="22"/>
      <c r="E17" s="102" t="e">
        <f>AF_RZiS_p!E19/AF_RZiS_p!E7</f>
        <v>#DIV/0!</v>
      </c>
      <c r="F17" s="1"/>
      <c r="G17" s="88"/>
      <c r="H17" s="1"/>
    </row>
    <row r="18" spans="1:8" x14ac:dyDescent="0.25">
      <c r="A18" s="1"/>
      <c r="B18" s="22" t="s">
        <v>1661</v>
      </c>
      <c r="C18" s="103"/>
      <c r="D18" s="22"/>
      <c r="E18" s="103"/>
      <c r="F18" s="1"/>
      <c r="G18" s="88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5" x14ac:dyDescent="0.25"/>
  <cols>
    <col min="1" max="1" width="16.42578125" customWidth="1"/>
    <col min="2" max="5" width="13.42578125" bestFit="1" customWidth="1"/>
    <col min="6" max="6" width="18.28515625" customWidth="1"/>
    <col min="7" max="9" width="13.42578125" bestFit="1" customWidth="1"/>
    <col min="11" max="12" width="14.85546875" bestFit="1" customWidth="1"/>
  </cols>
  <sheetData>
    <row r="1" spans="1:12" x14ac:dyDescent="0.25">
      <c r="A1" t="s">
        <v>1683</v>
      </c>
      <c r="D1" t="s">
        <v>1696</v>
      </c>
    </row>
    <row r="3" spans="1:12" x14ac:dyDescent="0.25">
      <c r="A3" s="59" t="s">
        <v>1684</v>
      </c>
      <c r="B3" s="60"/>
      <c r="C3" s="60"/>
      <c r="D3" s="61"/>
      <c r="E3" s="45"/>
      <c r="F3" s="59" t="s">
        <v>1694</v>
      </c>
      <c r="G3" s="60"/>
      <c r="H3" s="60"/>
      <c r="I3" s="64"/>
      <c r="J3" s="45"/>
      <c r="K3" s="64" t="s">
        <v>757</v>
      </c>
    </row>
    <row r="4" spans="1:12" x14ac:dyDescent="0.25">
      <c r="A4" s="62"/>
      <c r="B4" s="62"/>
      <c r="C4" s="62"/>
      <c r="D4" s="64"/>
      <c r="E4" s="45"/>
      <c r="F4" s="62"/>
      <c r="G4" s="62"/>
      <c r="H4" s="62"/>
      <c r="I4" s="65"/>
      <c r="J4" s="45"/>
      <c r="K4" s="63"/>
    </row>
    <row r="5" spans="1:12" x14ac:dyDescent="0.25">
      <c r="A5" s="64" t="s">
        <v>1685</v>
      </c>
      <c r="B5" s="64" t="s">
        <v>1686</v>
      </c>
      <c r="C5" s="64" t="s">
        <v>1687</v>
      </c>
      <c r="D5" s="64" t="s">
        <v>757</v>
      </c>
      <c r="E5" s="45"/>
      <c r="F5" s="64" t="s">
        <v>1685</v>
      </c>
      <c r="G5" s="64" t="s">
        <v>1686</v>
      </c>
      <c r="H5" s="64" t="s">
        <v>1687</v>
      </c>
      <c r="I5" s="64" t="s">
        <v>757</v>
      </c>
      <c r="J5" s="45"/>
      <c r="K5" s="65"/>
    </row>
    <row r="6" spans="1:12" x14ac:dyDescent="0.25">
      <c r="A6" s="64"/>
      <c r="B6" s="64"/>
      <c r="C6" s="64"/>
      <c r="D6" s="64"/>
      <c r="E6" s="45"/>
      <c r="F6" s="64"/>
      <c r="G6" s="64"/>
      <c r="H6" s="64"/>
      <c r="I6" s="64"/>
      <c r="J6" s="45"/>
      <c r="K6" s="64"/>
    </row>
    <row r="7" spans="1:12" x14ac:dyDescent="0.25">
      <c r="A7" s="64" t="s">
        <v>1688</v>
      </c>
      <c r="B7" s="66">
        <v>19080.52</v>
      </c>
      <c r="C7" s="66">
        <v>7661.48</v>
      </c>
      <c r="D7" s="66">
        <f t="shared" ref="D7:D12" si="0">C7+B7</f>
        <v>26742</v>
      </c>
      <c r="E7" s="45"/>
      <c r="F7" s="64" t="s">
        <v>1688</v>
      </c>
      <c r="G7" s="66">
        <v>15557.93</v>
      </c>
      <c r="H7" s="66">
        <v>3331.26</v>
      </c>
      <c r="I7" s="66">
        <f t="shared" ref="I7:I11" si="1">H7+G7</f>
        <v>18889.190000000002</v>
      </c>
      <c r="J7" s="68"/>
      <c r="K7" s="66">
        <f t="shared" ref="K7:K12" si="2">I7+D7</f>
        <v>45631.19</v>
      </c>
      <c r="L7" s="58">
        <f>K7+K8+K9</f>
        <v>425948.99</v>
      </c>
    </row>
    <row r="8" spans="1:12" x14ac:dyDescent="0.25">
      <c r="A8" s="64" t="s">
        <v>1689</v>
      </c>
      <c r="B8" s="66">
        <v>53062.52</v>
      </c>
      <c r="C8" s="66">
        <v>32952.639999999999</v>
      </c>
      <c r="D8" s="66">
        <f t="shared" si="0"/>
        <v>86015.16</v>
      </c>
      <c r="E8" s="45"/>
      <c r="F8" s="64" t="s">
        <v>1689</v>
      </c>
      <c r="G8" s="66">
        <v>119509.72</v>
      </c>
      <c r="H8" s="66">
        <v>33457.19</v>
      </c>
      <c r="I8" s="66">
        <f t="shared" si="1"/>
        <v>152966.91</v>
      </c>
      <c r="J8" s="68"/>
      <c r="K8" s="66">
        <f t="shared" si="2"/>
        <v>238982.07</v>
      </c>
    </row>
    <row r="9" spans="1:12" x14ac:dyDescent="0.25">
      <c r="A9" s="64" t="s">
        <v>1690</v>
      </c>
      <c r="B9" s="66">
        <v>51518.22</v>
      </c>
      <c r="C9" s="66">
        <v>31401.78</v>
      </c>
      <c r="D9" s="66">
        <f t="shared" si="0"/>
        <v>82920</v>
      </c>
      <c r="E9" s="45"/>
      <c r="F9" s="64" t="s">
        <v>1690</v>
      </c>
      <c r="G9" s="66">
        <v>44365.43</v>
      </c>
      <c r="H9" s="66">
        <v>14050.3</v>
      </c>
      <c r="I9" s="66">
        <f t="shared" si="1"/>
        <v>58415.729999999996</v>
      </c>
      <c r="J9" s="68"/>
      <c r="K9" s="66">
        <f t="shared" si="2"/>
        <v>141335.72999999998</v>
      </c>
    </row>
    <row r="10" spans="1:12" x14ac:dyDescent="0.25">
      <c r="A10" s="64"/>
      <c r="B10" s="66"/>
      <c r="C10" s="66"/>
      <c r="D10" s="66">
        <f t="shared" si="0"/>
        <v>0</v>
      </c>
      <c r="E10" s="45"/>
      <c r="F10" s="64"/>
      <c r="G10" s="66"/>
      <c r="H10" s="66"/>
      <c r="I10" s="66">
        <f t="shared" si="1"/>
        <v>0</v>
      </c>
      <c r="J10" s="68"/>
      <c r="K10" s="66">
        <f t="shared" si="2"/>
        <v>0</v>
      </c>
    </row>
    <row r="11" spans="1:12" x14ac:dyDescent="0.25">
      <c r="A11" s="64" t="s">
        <v>1691</v>
      </c>
      <c r="B11" s="66">
        <v>134210.29999999999</v>
      </c>
      <c r="C11" s="66">
        <v>7469.66</v>
      </c>
      <c r="D11" s="66">
        <f t="shared" si="0"/>
        <v>141679.96</v>
      </c>
      <c r="E11" s="45"/>
      <c r="F11" s="64"/>
      <c r="G11" s="66"/>
      <c r="H11" s="66"/>
      <c r="I11" s="66">
        <f t="shared" si="1"/>
        <v>0</v>
      </c>
      <c r="J11" s="68"/>
      <c r="K11" s="66">
        <f t="shared" si="2"/>
        <v>141679.96</v>
      </c>
    </row>
    <row r="12" spans="1:12" x14ac:dyDescent="0.25">
      <c r="A12" s="64" t="s">
        <v>1695</v>
      </c>
      <c r="B12" s="66">
        <v>135328.57999999999</v>
      </c>
      <c r="C12" s="66">
        <v>7810.69</v>
      </c>
      <c r="D12" s="66">
        <f t="shared" si="0"/>
        <v>143139.26999999999</v>
      </c>
      <c r="E12" s="45"/>
      <c r="F12" s="64"/>
      <c r="G12" s="66"/>
      <c r="H12" s="66"/>
      <c r="I12" s="66"/>
      <c r="J12" s="68"/>
      <c r="K12" s="66">
        <f t="shared" si="2"/>
        <v>143139.26999999999</v>
      </c>
    </row>
    <row r="13" spans="1:12" x14ac:dyDescent="0.25">
      <c r="A13" s="64" t="s">
        <v>1692</v>
      </c>
      <c r="B13" s="66">
        <v>31808.63</v>
      </c>
      <c r="C13" s="66">
        <v>12651.37</v>
      </c>
      <c r="D13" s="66">
        <f>C13+B13</f>
        <v>44460</v>
      </c>
      <c r="E13" s="45"/>
      <c r="F13" s="64" t="s">
        <v>1692</v>
      </c>
      <c r="G13" s="66">
        <v>25901.69</v>
      </c>
      <c r="H13" s="66">
        <v>5497.37</v>
      </c>
      <c r="I13" s="66">
        <f>H13+G13</f>
        <v>31399.059999999998</v>
      </c>
      <c r="J13" s="68"/>
      <c r="K13" s="66">
        <f>D13+I13</f>
        <v>75859.06</v>
      </c>
    </row>
    <row r="14" spans="1:12" x14ac:dyDescent="0.25">
      <c r="A14" s="64" t="s">
        <v>1693</v>
      </c>
      <c r="B14" s="66">
        <v>70073.240000000005</v>
      </c>
      <c r="C14" s="66">
        <v>34722.160000000003</v>
      </c>
      <c r="D14" s="66">
        <f>C14+B14</f>
        <v>104795.40000000001</v>
      </c>
      <c r="E14" s="45"/>
      <c r="F14" s="64" t="s">
        <v>1693</v>
      </c>
      <c r="G14" s="66">
        <v>18841.150000000001</v>
      </c>
      <c r="H14" s="66">
        <v>7357.7</v>
      </c>
      <c r="I14" s="66">
        <f>H14+G14</f>
        <v>26198.850000000002</v>
      </c>
      <c r="J14" s="68"/>
      <c r="K14" s="66">
        <f>I14+D14</f>
        <v>130994.25000000001</v>
      </c>
    </row>
    <row r="17" spans="1:11" x14ac:dyDescent="0.25">
      <c r="B17" s="67">
        <f>SUM(B7:B14)</f>
        <v>495082.01</v>
      </c>
      <c r="C17" s="67">
        <f>SUM(C7:C14)</f>
        <v>134669.78</v>
      </c>
      <c r="D17" s="58">
        <f>SUM(D7:D14)</f>
        <v>629751.79</v>
      </c>
      <c r="G17" s="67">
        <f>SUM(G7:G14)</f>
        <v>224175.91999999998</v>
      </c>
      <c r="H17" s="67">
        <f>SUM(H7:H14)</f>
        <v>63693.82</v>
      </c>
      <c r="I17" s="58">
        <f>H17+G17</f>
        <v>287869.74</v>
      </c>
      <c r="K17" s="67">
        <f>SUM(K7:K14)</f>
        <v>917621.53</v>
      </c>
    </row>
    <row r="19" spans="1:11" x14ac:dyDescent="0.25">
      <c r="D19" s="58"/>
      <c r="I19" s="58">
        <f>I17+D17</f>
        <v>917621.53</v>
      </c>
    </row>
    <row r="22" spans="1:11" x14ac:dyDescent="0.25">
      <c r="E22" s="58">
        <f>D11+D12</f>
        <v>284819.23</v>
      </c>
    </row>
    <row r="29" spans="1:11" x14ac:dyDescent="0.25">
      <c r="A29" t="s">
        <v>1697</v>
      </c>
    </row>
    <row r="31" spans="1:11" x14ac:dyDescent="0.25">
      <c r="A31" s="59" t="s">
        <v>1684</v>
      </c>
      <c r="B31" s="60"/>
      <c r="C31" s="60"/>
      <c r="D31" s="61"/>
      <c r="E31" s="45"/>
      <c r="F31" s="59" t="s">
        <v>1694</v>
      </c>
      <c r="G31" s="60"/>
      <c r="H31" s="60"/>
      <c r="I31" s="64"/>
      <c r="J31" s="45"/>
      <c r="K31" s="64" t="s">
        <v>757</v>
      </c>
    </row>
    <row r="32" spans="1:11" x14ac:dyDescent="0.25">
      <c r="A32" s="62"/>
      <c r="B32" s="62"/>
      <c r="C32" s="62"/>
      <c r="D32" s="64"/>
      <c r="E32" s="45"/>
      <c r="F32" s="62"/>
      <c r="G32" s="62"/>
      <c r="H32" s="62"/>
      <c r="I32" s="65"/>
      <c r="J32" s="45"/>
      <c r="K32" s="63"/>
    </row>
    <row r="33" spans="1:12" x14ac:dyDescent="0.25">
      <c r="A33" s="64" t="s">
        <v>1698</v>
      </c>
      <c r="B33" s="64" t="s">
        <v>1686</v>
      </c>
      <c r="C33" s="64" t="s">
        <v>1687</v>
      </c>
      <c r="D33" s="64" t="s">
        <v>757</v>
      </c>
      <c r="E33" s="45"/>
      <c r="F33" s="64" t="s">
        <v>1698</v>
      </c>
      <c r="G33" s="64" t="s">
        <v>1686</v>
      </c>
      <c r="H33" s="64" t="s">
        <v>1687</v>
      </c>
      <c r="I33" s="64" t="s">
        <v>757</v>
      </c>
      <c r="J33" s="45"/>
      <c r="K33" s="65"/>
    </row>
    <row r="34" spans="1:12" x14ac:dyDescent="0.25">
      <c r="A34" s="64"/>
      <c r="B34" s="64"/>
      <c r="C34" s="64"/>
      <c r="D34" s="64"/>
      <c r="E34" s="45"/>
      <c r="F34" s="64"/>
      <c r="G34" s="64"/>
      <c r="H34" s="64"/>
      <c r="I34" s="64"/>
      <c r="J34" s="45"/>
      <c r="K34" s="64"/>
    </row>
    <row r="35" spans="1:12" x14ac:dyDescent="0.25">
      <c r="A35" s="64" t="s">
        <v>1699</v>
      </c>
      <c r="B35" s="66">
        <f>(12*3300)+(12*1000*4.424)</f>
        <v>92688</v>
      </c>
      <c r="C35" s="66">
        <f>12*3336.65</f>
        <v>40039.800000000003</v>
      </c>
      <c r="D35" s="66">
        <f t="shared" ref="D35:D38" si="3">C35+B35</f>
        <v>132727.79999999999</v>
      </c>
      <c r="E35" s="45"/>
      <c r="F35" s="64" t="s">
        <v>1699</v>
      </c>
      <c r="G35" s="66">
        <f>(23*3300)+(16*1000*4.424)</f>
        <v>146684</v>
      </c>
      <c r="H35" s="66">
        <f>23*3336.65</f>
        <v>76742.95</v>
      </c>
      <c r="I35" s="66">
        <f t="shared" ref="I35:I38" si="4">H35+G35</f>
        <v>223426.95</v>
      </c>
      <c r="J35" s="68"/>
      <c r="K35" s="66">
        <f>I35+D35</f>
        <v>356154.75</v>
      </c>
    </row>
    <row r="36" spans="1:12" x14ac:dyDescent="0.25">
      <c r="A36" s="64" t="s">
        <v>1700</v>
      </c>
      <c r="B36" s="66">
        <f>(12*3300+(12*1000*4.424))</f>
        <v>92688</v>
      </c>
      <c r="C36" s="66">
        <f>12*3440.15</f>
        <v>41281.800000000003</v>
      </c>
      <c r="D36" s="66">
        <f t="shared" si="3"/>
        <v>133969.79999999999</v>
      </c>
      <c r="E36" s="45"/>
      <c r="F36" s="64" t="s">
        <v>1702</v>
      </c>
      <c r="G36" s="66">
        <f>(24*3300)+(17*1000*4.424)+(2478*4.424)</f>
        <v>165370.67199999999</v>
      </c>
      <c r="H36" s="66">
        <f>24*3440.15</f>
        <v>82563.600000000006</v>
      </c>
      <c r="I36" s="66">
        <f t="shared" si="4"/>
        <v>247934.272</v>
      </c>
      <c r="J36" s="68"/>
      <c r="K36" s="66">
        <f>I36+D36</f>
        <v>381904.07199999999</v>
      </c>
    </row>
    <row r="37" spans="1:12" x14ac:dyDescent="0.25">
      <c r="A37" s="64" t="s">
        <v>1701</v>
      </c>
      <c r="B37" s="66">
        <f>12*5985.53</f>
        <v>71826.36</v>
      </c>
      <c r="C37" s="66">
        <f>12*1160.33</f>
        <v>13923.96</v>
      </c>
      <c r="D37" s="66">
        <f t="shared" si="3"/>
        <v>85750.32</v>
      </c>
      <c r="E37" s="45"/>
      <c r="F37" s="64" t="s">
        <v>1701</v>
      </c>
      <c r="G37" s="66">
        <f>(21*5985.53)+(1000*4.3735)</f>
        <v>130069.62999999999</v>
      </c>
      <c r="H37" s="66">
        <f>21*1160.33</f>
        <v>24366.93</v>
      </c>
      <c r="I37" s="66">
        <f t="shared" si="4"/>
        <v>154436.56</v>
      </c>
      <c r="J37" s="68"/>
      <c r="K37" s="66">
        <f>I37+D37</f>
        <v>240186.88</v>
      </c>
      <c r="L37" s="58">
        <f>K36+K37</f>
        <v>622090.95200000005</v>
      </c>
    </row>
    <row r="38" spans="1:12" x14ac:dyDescent="0.25">
      <c r="A38" s="64"/>
      <c r="B38" s="66"/>
      <c r="C38" s="66"/>
      <c r="D38" s="66">
        <f t="shared" si="3"/>
        <v>0</v>
      </c>
      <c r="E38" s="45"/>
      <c r="F38" s="64"/>
      <c r="G38" s="66"/>
      <c r="H38" s="66"/>
      <c r="I38" s="66">
        <f t="shared" si="4"/>
        <v>0</v>
      </c>
      <c r="J38" s="68"/>
      <c r="K38" s="66">
        <f t="shared" ref="K38" si="5">I38+D38</f>
        <v>0</v>
      </c>
    </row>
    <row r="39" spans="1:12" x14ac:dyDescent="0.25">
      <c r="C39" s="58">
        <f>SUM(C35:C37)</f>
        <v>95245.56</v>
      </c>
      <c r="H39" s="58">
        <f>SUM(H35:H37)</f>
        <v>183673.47999999998</v>
      </c>
    </row>
    <row r="40" spans="1:12" x14ac:dyDescent="0.25">
      <c r="L40" s="58"/>
    </row>
    <row r="42" spans="1:12" x14ac:dyDescent="0.25">
      <c r="A42" t="s">
        <v>1703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25">
      <c r="D44" s="58">
        <f>SUM(D35:D37)</f>
        <v>352447.92</v>
      </c>
      <c r="I44" s="58">
        <f>I35+I36+I37</f>
        <v>625797.78200000001</v>
      </c>
      <c r="K44" s="58">
        <f>I44+D44</f>
        <v>978245.70200000005</v>
      </c>
    </row>
    <row r="45" spans="1:12" x14ac:dyDescent="0.25">
      <c r="K45" s="58"/>
    </row>
    <row r="50" spans="1:12" x14ac:dyDescent="0.25">
      <c r="A50" t="s">
        <v>1704</v>
      </c>
      <c r="C50" s="58">
        <f>D44+D17</f>
        <v>982199.71</v>
      </c>
      <c r="F50" t="s">
        <v>1705</v>
      </c>
      <c r="H50" s="58">
        <f>I44+I17</f>
        <v>913667.522</v>
      </c>
      <c r="K50" s="58">
        <f>K44+K17</f>
        <v>1895867.2320000001</v>
      </c>
      <c r="L50" s="58" t="s">
        <v>1706</v>
      </c>
    </row>
  </sheetData>
  <pageMargins left="0.7" right="0.7" top="0.75" bottom="0.75" header="0.3" footer="0.3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545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25">
      <c r="A9" s="2"/>
      <c r="B9" s="10" t="s">
        <v>483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25">
      <c r="A13" s="2"/>
      <c r="B13" s="10" t="s">
        <v>487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25">
      <c r="A17" s="2"/>
      <c r="B17" s="10" t="s">
        <v>531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181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336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546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25">
      <c r="A9" s="2"/>
      <c r="B9" s="10" t="s">
        <v>483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25">
      <c r="A13" s="2"/>
      <c r="B13" s="10" t="s">
        <v>487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25">
      <c r="A17" s="2"/>
      <c r="B17" s="10" t="s">
        <v>531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J81"/>
  <sheetViews>
    <sheetView topLeftCell="B52" zoomScale="80" zoomScaleNormal="80" workbookViewId="0">
      <selection activeCell="B77" sqref="B77"/>
    </sheetView>
  </sheetViews>
  <sheetFormatPr defaultRowHeight="15" x14ac:dyDescent="0.25"/>
  <cols>
    <col min="1" max="1" width="2.7109375" customWidth="1"/>
    <col min="2" max="2" width="95.85546875" customWidth="1"/>
    <col min="3" max="3" width="3.7109375" customWidth="1"/>
    <col min="4" max="4" width="16.5703125" customWidth="1"/>
    <col min="5" max="5" width="20.7109375" customWidth="1"/>
    <col min="6" max="6" width="2.7109375" customWidth="1"/>
    <col min="7" max="7" width="17.140625" customWidth="1"/>
    <col min="9" max="9" width="13.5703125" bestFit="1" customWidth="1"/>
    <col min="10" max="10" width="12.42578125" bestFit="1" customWidth="1"/>
  </cols>
  <sheetData>
    <row r="1" spans="1:9" x14ac:dyDescent="0.25">
      <c r="A1" s="1"/>
      <c r="B1" s="1"/>
      <c r="C1" s="1"/>
      <c r="D1" s="54"/>
      <c r="E1" s="40"/>
      <c r="F1" s="1"/>
    </row>
    <row r="2" spans="1:9" ht="18.75" x14ac:dyDescent="0.25">
      <c r="A2" s="1"/>
      <c r="B2" s="47" t="s">
        <v>2007</v>
      </c>
      <c r="C2" s="1"/>
      <c r="D2" s="87"/>
      <c r="E2" s="87"/>
      <c r="F2" s="1"/>
    </row>
    <row r="3" spans="1:9" x14ac:dyDescent="0.25">
      <c r="A3" s="1"/>
      <c r="B3" s="3"/>
      <c r="C3" s="3"/>
      <c r="D3" s="3"/>
      <c r="E3" s="3"/>
      <c r="F3" s="1"/>
    </row>
    <row r="4" spans="1:9" x14ac:dyDescent="0.25">
      <c r="A4" s="2"/>
      <c r="B4" s="48" t="s">
        <v>1783</v>
      </c>
      <c r="C4" s="48"/>
      <c r="D4" s="70">
        <v>45016</v>
      </c>
      <c r="E4" s="70">
        <v>44651</v>
      </c>
      <c r="F4" s="15"/>
    </row>
    <row r="5" spans="1:9" x14ac:dyDescent="0.25">
      <c r="A5" s="2"/>
      <c r="B5" s="5" t="s">
        <v>1784</v>
      </c>
      <c r="C5" s="80"/>
      <c r="D5" s="13">
        <v>32987576.870000001</v>
      </c>
      <c r="E5" s="83">
        <v>27451855.930000003</v>
      </c>
      <c r="F5" s="15"/>
    </row>
    <row r="6" spans="1:9" x14ac:dyDescent="0.25">
      <c r="A6" s="2"/>
      <c r="B6" s="6" t="s">
        <v>1785</v>
      </c>
      <c r="C6" s="81"/>
      <c r="D6" s="13">
        <v>1900004.2</v>
      </c>
      <c r="E6" s="83">
        <v>1900004.2</v>
      </c>
      <c r="F6" s="15"/>
    </row>
    <row r="7" spans="1:9" x14ac:dyDescent="0.25">
      <c r="A7" s="2"/>
      <c r="B7" s="6" t="s">
        <v>1786</v>
      </c>
      <c r="C7" s="81"/>
      <c r="D7" s="13">
        <v>22334052.5</v>
      </c>
      <c r="E7" s="83">
        <v>20296622.940000001</v>
      </c>
      <c r="F7" s="15"/>
    </row>
    <row r="8" spans="1:9" ht="30" x14ac:dyDescent="0.25">
      <c r="A8" s="2"/>
      <c r="B8" s="7" t="s">
        <v>1787</v>
      </c>
      <c r="C8" s="80"/>
      <c r="D8" s="14">
        <v>0</v>
      </c>
      <c r="E8" s="84">
        <v>0</v>
      </c>
      <c r="F8" s="15"/>
      <c r="I8" s="32"/>
    </row>
    <row r="9" spans="1:9" x14ac:dyDescent="0.25">
      <c r="A9" s="2"/>
      <c r="B9" s="6" t="s">
        <v>1788</v>
      </c>
      <c r="C9" s="81"/>
      <c r="D9" s="13">
        <v>0</v>
      </c>
      <c r="E9" s="83">
        <v>0</v>
      </c>
      <c r="F9" s="15"/>
    </row>
    <row r="10" spans="1:9" x14ac:dyDescent="0.25">
      <c r="A10" s="2"/>
      <c r="B10" s="7" t="s">
        <v>1789</v>
      </c>
      <c r="C10" s="80"/>
      <c r="D10" s="14">
        <v>0</v>
      </c>
      <c r="E10" s="84">
        <v>0</v>
      </c>
      <c r="F10" s="15"/>
    </row>
    <row r="11" spans="1:9" x14ac:dyDescent="0.25">
      <c r="A11" s="2"/>
      <c r="B11" s="6" t="s">
        <v>1790</v>
      </c>
      <c r="C11" s="81"/>
      <c r="D11" s="13">
        <v>0</v>
      </c>
      <c r="E11" s="83">
        <v>0</v>
      </c>
      <c r="F11" s="15"/>
    </row>
    <row r="12" spans="1:9" ht="30" x14ac:dyDescent="0.25">
      <c r="A12" s="2"/>
      <c r="B12" s="7" t="s">
        <v>1791</v>
      </c>
      <c r="C12" s="80"/>
      <c r="D12" s="14">
        <v>0</v>
      </c>
      <c r="E12" s="84">
        <v>0</v>
      </c>
      <c r="F12" s="15"/>
    </row>
    <row r="13" spans="1:9" x14ac:dyDescent="0.25">
      <c r="A13" s="2"/>
      <c r="B13" s="7" t="s">
        <v>1792</v>
      </c>
      <c r="C13" s="80"/>
      <c r="D13" s="14">
        <v>0</v>
      </c>
      <c r="E13" s="84">
        <v>0</v>
      </c>
      <c r="F13" s="15"/>
    </row>
    <row r="14" spans="1:9" ht="30" x14ac:dyDescent="0.25">
      <c r="A14" s="2"/>
      <c r="B14" s="6" t="s">
        <v>1793</v>
      </c>
      <c r="C14" s="81"/>
      <c r="D14" s="14">
        <v>7025565.4800000004</v>
      </c>
      <c r="E14" s="84">
        <v>4127434.18</v>
      </c>
      <c r="F14" s="15"/>
    </row>
    <row r="15" spans="1:9" x14ac:dyDescent="0.25">
      <c r="A15" s="2"/>
      <c r="B15" s="6" t="s">
        <v>1794</v>
      </c>
      <c r="C15" s="81"/>
      <c r="D15" s="35">
        <v>1727954.69</v>
      </c>
      <c r="E15" s="85">
        <v>1127794.6100000043</v>
      </c>
      <c r="F15" s="15"/>
    </row>
    <row r="16" spans="1:9" ht="30" x14ac:dyDescent="0.25">
      <c r="A16" s="2"/>
      <c r="B16" s="6" t="s">
        <v>1795</v>
      </c>
      <c r="C16" s="81"/>
      <c r="D16" s="13">
        <v>0</v>
      </c>
      <c r="E16" s="83">
        <v>0</v>
      </c>
      <c r="F16" s="15"/>
    </row>
    <row r="17" spans="1:7" x14ac:dyDescent="0.25">
      <c r="A17" s="2"/>
      <c r="B17" s="5" t="s">
        <v>1796</v>
      </c>
      <c r="C17" s="81"/>
      <c r="D17" s="13">
        <v>10583500.59</v>
      </c>
      <c r="E17" s="83">
        <v>18768007.560000002</v>
      </c>
      <c r="F17" s="15"/>
    </row>
    <row r="18" spans="1:7" x14ac:dyDescent="0.25">
      <c r="A18" s="2"/>
      <c r="B18" s="6" t="s">
        <v>1797</v>
      </c>
      <c r="C18" s="81"/>
      <c r="D18" s="13">
        <v>924235</v>
      </c>
      <c r="E18" s="83">
        <v>998747.86</v>
      </c>
      <c r="F18" s="15"/>
    </row>
    <row r="19" spans="1:7" x14ac:dyDescent="0.25">
      <c r="A19" s="2"/>
      <c r="B19" s="7" t="s">
        <v>1798</v>
      </c>
      <c r="C19" s="80"/>
      <c r="D19" s="14">
        <v>640842</v>
      </c>
      <c r="E19" s="84">
        <v>549285.86</v>
      </c>
      <c r="F19" s="15"/>
    </row>
    <row r="20" spans="1:7" x14ac:dyDescent="0.25">
      <c r="A20" s="2"/>
      <c r="B20" s="7" t="s">
        <v>1799</v>
      </c>
      <c r="C20" s="80"/>
      <c r="D20" s="14">
        <v>0</v>
      </c>
      <c r="E20" s="84">
        <v>0</v>
      </c>
      <c r="F20" s="15"/>
    </row>
    <row r="21" spans="1:7" x14ac:dyDescent="0.25">
      <c r="A21" s="2"/>
      <c r="B21" s="8" t="s">
        <v>1800</v>
      </c>
      <c r="C21" s="80"/>
      <c r="D21" s="14">
        <v>0</v>
      </c>
      <c r="E21" s="84">
        <v>0</v>
      </c>
      <c r="F21" s="15"/>
    </row>
    <row r="22" spans="1:7" x14ac:dyDescent="0.25">
      <c r="A22" s="2"/>
      <c r="B22" s="8" t="s">
        <v>1801</v>
      </c>
      <c r="C22" s="80"/>
      <c r="D22" s="14">
        <v>0</v>
      </c>
      <c r="E22" s="84">
        <v>0</v>
      </c>
      <c r="F22" s="15"/>
    </row>
    <row r="23" spans="1:7" x14ac:dyDescent="0.25">
      <c r="A23" s="2"/>
      <c r="B23" s="7" t="s">
        <v>1802</v>
      </c>
      <c r="C23" s="80"/>
      <c r="D23" s="14">
        <v>283393</v>
      </c>
      <c r="E23" s="84">
        <v>449462</v>
      </c>
      <c r="F23" s="15"/>
    </row>
    <row r="24" spans="1:7" x14ac:dyDescent="0.25">
      <c r="A24" s="2"/>
      <c r="B24" s="8" t="s">
        <v>1803</v>
      </c>
      <c r="C24" s="80"/>
      <c r="D24" s="14">
        <v>0</v>
      </c>
      <c r="E24" s="84">
        <v>0</v>
      </c>
      <c r="F24" s="15"/>
    </row>
    <row r="25" spans="1:7" x14ac:dyDescent="0.25">
      <c r="A25" s="2"/>
      <c r="B25" s="8" t="s">
        <v>1804</v>
      </c>
      <c r="C25" s="80"/>
      <c r="D25" s="14">
        <v>283393</v>
      </c>
      <c r="E25" s="84">
        <v>449462</v>
      </c>
      <c r="F25" s="15"/>
    </row>
    <row r="26" spans="1:7" x14ac:dyDescent="0.25">
      <c r="A26" s="2"/>
      <c r="B26" s="6" t="s">
        <v>1805</v>
      </c>
      <c r="C26" s="81"/>
      <c r="D26" s="13">
        <v>0</v>
      </c>
      <c r="E26" s="83">
        <v>0</v>
      </c>
      <c r="F26" s="15"/>
    </row>
    <row r="27" spans="1:7" x14ac:dyDescent="0.25">
      <c r="A27" s="2"/>
      <c r="B27" s="7" t="s">
        <v>1806</v>
      </c>
      <c r="C27" s="80"/>
      <c r="D27" s="14">
        <v>0</v>
      </c>
      <c r="E27" s="84">
        <v>0</v>
      </c>
      <c r="F27" s="15"/>
    </row>
    <row r="28" spans="1:7" ht="30" x14ac:dyDescent="0.25">
      <c r="A28" s="2"/>
      <c r="B28" s="7" t="s">
        <v>1807</v>
      </c>
      <c r="C28" s="80"/>
      <c r="D28" s="14">
        <v>0</v>
      </c>
      <c r="E28" s="84">
        <v>0</v>
      </c>
      <c r="F28" s="15"/>
    </row>
    <row r="29" spans="1:7" x14ac:dyDescent="0.25">
      <c r="A29" s="2"/>
      <c r="B29" s="7" t="s">
        <v>1808</v>
      </c>
      <c r="C29" s="80"/>
      <c r="D29" s="14">
        <v>0</v>
      </c>
      <c r="E29" s="84">
        <v>0</v>
      </c>
      <c r="F29" s="15"/>
    </row>
    <row r="30" spans="1:7" x14ac:dyDescent="0.25">
      <c r="A30" s="2"/>
      <c r="B30" s="8" t="s">
        <v>1809</v>
      </c>
      <c r="C30" s="80"/>
      <c r="D30" s="14">
        <v>0</v>
      </c>
      <c r="E30" s="84">
        <v>0</v>
      </c>
      <c r="F30" s="15"/>
      <c r="G30" s="32"/>
    </row>
    <row r="31" spans="1:7" x14ac:dyDescent="0.25">
      <c r="A31" s="2"/>
      <c r="B31" s="8" t="s">
        <v>1810</v>
      </c>
      <c r="C31" s="80"/>
      <c r="D31" s="14">
        <v>0</v>
      </c>
      <c r="E31" s="84">
        <v>0</v>
      </c>
      <c r="F31" s="15"/>
    </row>
    <row r="32" spans="1:7" x14ac:dyDescent="0.25">
      <c r="A32" s="2"/>
      <c r="B32" s="8" t="s">
        <v>1811</v>
      </c>
      <c r="C32" s="80"/>
      <c r="D32" s="14">
        <v>0</v>
      </c>
      <c r="E32" s="84">
        <v>0</v>
      </c>
      <c r="F32" s="15"/>
    </row>
    <row r="33" spans="1:10" x14ac:dyDescent="0.25">
      <c r="A33" s="2"/>
      <c r="B33" s="8" t="s">
        <v>1812</v>
      </c>
      <c r="C33" s="80"/>
      <c r="D33" s="14">
        <v>0</v>
      </c>
      <c r="E33" s="84">
        <v>0</v>
      </c>
      <c r="F33" s="15"/>
    </row>
    <row r="34" spans="1:10" x14ac:dyDescent="0.25">
      <c r="A34" s="2"/>
      <c r="B34" s="8" t="s">
        <v>1813</v>
      </c>
      <c r="C34" s="80"/>
      <c r="D34" s="14">
        <v>0</v>
      </c>
      <c r="E34" s="84">
        <v>0</v>
      </c>
      <c r="F34" s="15"/>
    </row>
    <row r="35" spans="1:10" x14ac:dyDescent="0.25">
      <c r="A35" s="2"/>
      <c r="B35" s="6" t="s">
        <v>1814</v>
      </c>
      <c r="C35" s="81"/>
      <c r="D35" s="13">
        <v>9643336.6699999999</v>
      </c>
      <c r="E35" s="83">
        <v>17695080.440000001</v>
      </c>
      <c r="F35" s="15"/>
      <c r="G35" s="32"/>
    </row>
    <row r="36" spans="1:10" x14ac:dyDescent="0.25">
      <c r="A36" s="2"/>
      <c r="B36" s="7" t="s">
        <v>1815</v>
      </c>
      <c r="C36" s="80"/>
      <c r="D36" s="14">
        <v>0</v>
      </c>
      <c r="E36" s="84">
        <v>0</v>
      </c>
      <c r="F36" s="15"/>
    </row>
    <row r="37" spans="1:10" x14ac:dyDescent="0.25">
      <c r="A37" s="2"/>
      <c r="B37" s="8" t="s">
        <v>1816</v>
      </c>
      <c r="C37" s="80"/>
      <c r="D37" s="14">
        <v>0</v>
      </c>
      <c r="E37" s="84">
        <v>0</v>
      </c>
      <c r="F37" s="15"/>
    </row>
    <row r="38" spans="1:10" x14ac:dyDescent="0.25">
      <c r="A38" s="2"/>
      <c r="B38" s="9" t="s">
        <v>1758</v>
      </c>
      <c r="C38" s="80"/>
      <c r="D38" s="14">
        <v>0</v>
      </c>
      <c r="E38" s="84">
        <v>0</v>
      </c>
      <c r="F38" s="15"/>
    </row>
    <row r="39" spans="1:10" x14ac:dyDescent="0.25">
      <c r="A39" s="2"/>
      <c r="B39" s="9" t="s">
        <v>1763</v>
      </c>
      <c r="C39" s="80"/>
      <c r="D39" s="14">
        <v>0</v>
      </c>
      <c r="E39" s="84">
        <v>0</v>
      </c>
      <c r="F39" s="15"/>
    </row>
    <row r="40" spans="1:10" x14ac:dyDescent="0.25">
      <c r="A40" s="2"/>
      <c r="B40" s="8" t="s">
        <v>1760</v>
      </c>
      <c r="C40" s="80"/>
      <c r="D40" s="14">
        <v>0</v>
      </c>
      <c r="E40" s="84">
        <v>0</v>
      </c>
      <c r="F40" s="15"/>
    </row>
    <row r="41" spans="1:10" ht="30" x14ac:dyDescent="0.25">
      <c r="A41" s="2"/>
      <c r="B41" s="7" t="s">
        <v>1817</v>
      </c>
      <c r="C41" s="80"/>
      <c r="D41" s="14">
        <v>0</v>
      </c>
      <c r="E41" s="84">
        <v>0</v>
      </c>
      <c r="F41" s="15"/>
    </row>
    <row r="42" spans="1:10" x14ac:dyDescent="0.25">
      <c r="A42" s="2"/>
      <c r="B42" s="8" t="s">
        <v>1816</v>
      </c>
      <c r="C42" s="80"/>
      <c r="D42" s="14">
        <v>0</v>
      </c>
      <c r="E42" s="84">
        <v>0</v>
      </c>
      <c r="F42" s="15"/>
    </row>
    <row r="43" spans="1:10" x14ac:dyDescent="0.25">
      <c r="A43" s="2"/>
      <c r="B43" s="9" t="s">
        <v>1758</v>
      </c>
      <c r="C43" s="80"/>
      <c r="D43" s="14">
        <v>0</v>
      </c>
      <c r="E43" s="84">
        <v>0</v>
      </c>
      <c r="F43" s="15"/>
    </row>
    <row r="44" spans="1:10" x14ac:dyDescent="0.25">
      <c r="A44" s="2"/>
      <c r="B44" s="9" t="s">
        <v>1763</v>
      </c>
      <c r="C44" s="80"/>
      <c r="D44" s="14">
        <v>0</v>
      </c>
      <c r="E44" s="84">
        <v>0</v>
      </c>
      <c r="F44" s="15"/>
    </row>
    <row r="45" spans="1:10" x14ac:dyDescent="0.25">
      <c r="A45" s="2"/>
      <c r="B45" s="8" t="s">
        <v>1760</v>
      </c>
      <c r="C45" s="80"/>
      <c r="D45" s="14">
        <v>0</v>
      </c>
      <c r="E45" s="84">
        <v>0</v>
      </c>
      <c r="F45" s="15"/>
    </row>
    <row r="46" spans="1:10" x14ac:dyDescent="0.25">
      <c r="A46" s="2"/>
      <c r="B46" s="7" t="s">
        <v>1818</v>
      </c>
      <c r="C46" s="80"/>
      <c r="D46" s="14">
        <v>9643336.6699999999</v>
      </c>
      <c r="E46" s="84">
        <v>17695080.440000001</v>
      </c>
      <c r="F46" s="15"/>
      <c r="J46" s="32"/>
    </row>
    <row r="47" spans="1:10" x14ac:dyDescent="0.25">
      <c r="A47" s="2"/>
      <c r="B47" s="8" t="s">
        <v>1809</v>
      </c>
      <c r="C47" s="80"/>
      <c r="D47" s="14">
        <v>3500000</v>
      </c>
      <c r="E47" s="84">
        <v>5252944.25</v>
      </c>
      <c r="F47" s="15"/>
    </row>
    <row r="48" spans="1:10" x14ac:dyDescent="0.25">
      <c r="A48" s="2"/>
      <c r="B48" s="8" t="s">
        <v>1810</v>
      </c>
      <c r="C48" s="80"/>
      <c r="D48" s="14">
        <v>0</v>
      </c>
      <c r="E48" s="84">
        <v>0</v>
      </c>
      <c r="F48" s="15"/>
    </row>
    <row r="49" spans="1:7" x14ac:dyDescent="0.25">
      <c r="A49" s="2"/>
      <c r="B49" s="8" t="s">
        <v>1811</v>
      </c>
      <c r="C49" s="80"/>
      <c r="D49" s="14">
        <v>0</v>
      </c>
      <c r="E49" s="84">
        <v>0</v>
      </c>
      <c r="F49" s="15"/>
    </row>
    <row r="50" spans="1:7" x14ac:dyDescent="0.25">
      <c r="A50" s="2"/>
      <c r="B50" s="8" t="s">
        <v>1819</v>
      </c>
      <c r="C50" s="80"/>
      <c r="D50" s="14">
        <v>5185703.75</v>
      </c>
      <c r="E50" s="84">
        <v>9877564.7800000012</v>
      </c>
      <c r="F50" s="15"/>
    </row>
    <row r="51" spans="1:7" x14ac:dyDescent="0.25">
      <c r="A51" s="2"/>
      <c r="B51" s="9" t="s">
        <v>1758</v>
      </c>
      <c r="C51" s="80"/>
      <c r="D51" s="14">
        <v>5185703.75</v>
      </c>
      <c r="E51" s="84">
        <v>9877564.7800000012</v>
      </c>
      <c r="F51" s="15"/>
    </row>
    <row r="52" spans="1:7" x14ac:dyDescent="0.25">
      <c r="A52" s="2"/>
      <c r="B52" s="9" t="s">
        <v>1763</v>
      </c>
      <c r="C52" s="80"/>
      <c r="D52" s="14">
        <v>0</v>
      </c>
      <c r="E52" s="84">
        <v>0</v>
      </c>
      <c r="F52" s="15"/>
    </row>
    <row r="53" spans="1:7" x14ac:dyDescent="0.25">
      <c r="A53" s="2"/>
      <c r="B53" s="8" t="s">
        <v>1820</v>
      </c>
      <c r="C53" s="80"/>
      <c r="D53" s="14">
        <v>0</v>
      </c>
      <c r="E53" s="84">
        <v>450479.25</v>
      </c>
      <c r="F53" s="15"/>
    </row>
    <row r="54" spans="1:7" x14ac:dyDescent="0.25">
      <c r="A54" s="2"/>
      <c r="B54" s="8" t="s">
        <v>1821</v>
      </c>
      <c r="C54" s="80"/>
      <c r="D54" s="14">
        <v>0</v>
      </c>
      <c r="E54" s="84">
        <v>0</v>
      </c>
      <c r="F54" s="15"/>
    </row>
    <row r="55" spans="1:7" ht="30" x14ac:dyDescent="0.25">
      <c r="A55" s="2"/>
      <c r="B55" s="8" t="s">
        <v>1822</v>
      </c>
      <c r="C55" s="80"/>
      <c r="D55" s="14">
        <v>957632.92</v>
      </c>
      <c r="E55" s="84">
        <v>2114092.16</v>
      </c>
      <c r="F55" s="15"/>
    </row>
    <row r="56" spans="1:7" x14ac:dyDescent="0.25">
      <c r="A56" s="2"/>
      <c r="B56" s="8" t="s">
        <v>1823</v>
      </c>
      <c r="C56" s="80"/>
      <c r="D56" s="14">
        <v>0</v>
      </c>
      <c r="E56" s="84">
        <v>0</v>
      </c>
      <c r="F56" s="15"/>
    </row>
    <row r="57" spans="1:7" x14ac:dyDescent="0.25">
      <c r="A57" s="2"/>
      <c r="B57" s="8" t="s">
        <v>1824</v>
      </c>
      <c r="C57" s="80"/>
      <c r="D57" s="14">
        <v>0</v>
      </c>
      <c r="E57" s="84"/>
      <c r="F57" s="15"/>
    </row>
    <row r="58" spans="1:7" x14ac:dyDescent="0.25">
      <c r="A58" s="2"/>
      <c r="B58" s="7" t="s">
        <v>1825</v>
      </c>
      <c r="C58" s="80"/>
      <c r="D58" s="14">
        <v>0</v>
      </c>
      <c r="E58" s="84">
        <v>0</v>
      </c>
      <c r="F58" s="15"/>
    </row>
    <row r="59" spans="1:7" x14ac:dyDescent="0.25">
      <c r="A59" s="2"/>
      <c r="B59" s="6" t="s">
        <v>1826</v>
      </c>
      <c r="C59" s="81"/>
      <c r="D59" s="13">
        <v>15928.92</v>
      </c>
      <c r="E59" s="83">
        <v>74179.259999999995</v>
      </c>
      <c r="F59" s="15"/>
    </row>
    <row r="60" spans="1:7" x14ac:dyDescent="0.25">
      <c r="A60" s="2"/>
      <c r="B60" s="7" t="s">
        <v>1827</v>
      </c>
      <c r="C60" s="80"/>
      <c r="D60" s="14">
        <v>0</v>
      </c>
      <c r="E60" s="84">
        <v>0</v>
      </c>
      <c r="F60" s="15"/>
    </row>
    <row r="61" spans="1:7" x14ac:dyDescent="0.25">
      <c r="A61" s="2"/>
      <c r="B61" s="7" t="s">
        <v>1828</v>
      </c>
      <c r="C61" s="80"/>
      <c r="D61" s="14">
        <v>0</v>
      </c>
      <c r="E61" s="84">
        <v>0</v>
      </c>
      <c r="F61" s="15"/>
    </row>
    <row r="62" spans="1:7" x14ac:dyDescent="0.25">
      <c r="A62" s="2"/>
      <c r="B62" s="7" t="s">
        <v>1829</v>
      </c>
      <c r="C62" s="80"/>
      <c r="D62" s="35">
        <v>15928.92</v>
      </c>
      <c r="E62" s="85">
        <v>74179.259999999995</v>
      </c>
      <c r="F62" s="15"/>
    </row>
    <row r="63" spans="1:7" x14ac:dyDescent="0.25">
      <c r="A63" s="2"/>
      <c r="B63" s="8" t="s">
        <v>1803</v>
      </c>
      <c r="C63" s="80"/>
      <c r="D63" s="35">
        <v>0</v>
      </c>
      <c r="E63" s="85">
        <v>14030.44</v>
      </c>
      <c r="F63" s="15"/>
    </row>
    <row r="64" spans="1:7" x14ac:dyDescent="0.25">
      <c r="A64" s="2"/>
      <c r="B64" s="8" t="s">
        <v>1804</v>
      </c>
      <c r="C64" s="80"/>
      <c r="D64" s="35">
        <v>15928.92</v>
      </c>
      <c r="E64" s="85">
        <v>60148.82</v>
      </c>
      <c r="F64" s="15"/>
      <c r="G64" s="32"/>
    </row>
    <row r="65" spans="1:6" x14ac:dyDescent="0.25">
      <c r="A65" s="2"/>
      <c r="B65" s="8"/>
      <c r="C65" s="80"/>
      <c r="D65" s="35">
        <v>0</v>
      </c>
      <c r="E65" s="85"/>
      <c r="F65" s="15"/>
    </row>
    <row r="66" spans="1:6" x14ac:dyDescent="0.25">
      <c r="A66" s="2"/>
      <c r="B66" s="10" t="s">
        <v>1830</v>
      </c>
      <c r="C66" s="81"/>
      <c r="D66" s="13">
        <v>43571077.460000001</v>
      </c>
      <c r="E66" s="83">
        <v>46219863.49000001</v>
      </c>
      <c r="F66" s="15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2"/>
      <c r="B68" s="16" t="s">
        <v>1831</v>
      </c>
      <c r="C68" s="82"/>
      <c r="D68" s="14">
        <v>32987576.870000001</v>
      </c>
      <c r="E68" s="84">
        <v>27451855.930000003</v>
      </c>
      <c r="F68" s="15"/>
    </row>
    <row r="69" spans="1:6" x14ac:dyDescent="0.25">
      <c r="A69" s="2"/>
      <c r="B69" s="16" t="s">
        <v>1832</v>
      </c>
      <c r="C69" s="82"/>
      <c r="D69" s="14">
        <v>9500021</v>
      </c>
      <c r="E69" s="84">
        <v>9500021</v>
      </c>
      <c r="F69" s="15"/>
    </row>
    <row r="70" spans="1:6" x14ac:dyDescent="0.25">
      <c r="A70" s="2"/>
      <c r="B70" s="16" t="s">
        <v>1833</v>
      </c>
      <c r="C70" s="82"/>
      <c r="D70" s="14">
        <v>3.47</v>
      </c>
      <c r="E70" s="84">
        <v>2.8896626575878099</v>
      </c>
      <c r="F70" s="15"/>
    </row>
    <row r="71" spans="1:6" x14ac:dyDescent="0.25">
      <c r="A71" s="2"/>
      <c r="B71" s="16" t="s">
        <v>1834</v>
      </c>
      <c r="C71" s="82"/>
      <c r="D71" s="14">
        <v>9500021</v>
      </c>
      <c r="E71" s="84">
        <v>9500021</v>
      </c>
      <c r="F71" s="15"/>
    </row>
    <row r="72" spans="1:6" x14ac:dyDescent="0.25">
      <c r="A72" s="2"/>
      <c r="B72" s="16" t="s">
        <v>1835</v>
      </c>
      <c r="C72" s="82"/>
      <c r="D72" s="14">
        <v>3.47</v>
      </c>
      <c r="E72" s="84">
        <v>2.8896626575878099</v>
      </c>
      <c r="F72" s="15"/>
    </row>
    <row r="73" spans="1:6" x14ac:dyDescent="0.25">
      <c r="A73" s="1"/>
      <c r="B73" s="88" t="s">
        <v>31</v>
      </c>
      <c r="C73" s="88"/>
      <c r="D73" s="88"/>
      <c r="F73" s="1"/>
    </row>
    <row r="74" spans="1:6" x14ac:dyDescent="0.25">
      <c r="A74" s="1"/>
      <c r="B74" s="1"/>
      <c r="C74" s="1"/>
      <c r="D74" s="1"/>
      <c r="E74" s="1"/>
      <c r="F74" s="1"/>
    </row>
    <row r="77" spans="1:6" x14ac:dyDescent="0.25">
      <c r="B77" t="s">
        <v>2008</v>
      </c>
    </row>
    <row r="78" spans="1:6" x14ac:dyDescent="0.25">
      <c r="D78" t="s">
        <v>1676</v>
      </c>
      <c r="E78" t="s">
        <v>2001</v>
      </c>
    </row>
    <row r="81" spans="2:2" x14ac:dyDescent="0.25">
      <c r="B81" t="s">
        <v>1675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337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7"/>
      <c r="C5" s="95" t="s">
        <v>547</v>
      </c>
      <c r="D5" s="96"/>
      <c r="E5" s="96"/>
      <c r="F5" s="96"/>
      <c r="G5" s="96"/>
      <c r="H5" s="96"/>
      <c r="I5" s="15"/>
    </row>
    <row r="6" spans="1:9" ht="45" x14ac:dyDescent="0.25">
      <c r="A6" s="2"/>
      <c r="B6" s="92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25">
      <c r="A9" s="2"/>
      <c r="B9" s="10" t="s">
        <v>483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25">
      <c r="A13" s="2"/>
      <c r="B13" s="10" t="s">
        <v>487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25">
      <c r="A17" s="2"/>
      <c r="B17" s="10" t="s">
        <v>531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92"/>
      <c r="C21" s="88"/>
      <c r="D21" s="88"/>
      <c r="E21" s="88"/>
      <c r="F21" s="88"/>
      <c r="G21" s="88"/>
      <c r="H21" s="88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183</v>
      </c>
      <c r="C2" s="23"/>
      <c r="D2" s="23"/>
      <c r="E2" s="23"/>
      <c r="F2" s="23"/>
      <c r="G2" s="1"/>
    </row>
    <row r="3" spans="1:7" x14ac:dyDescent="0.25">
      <c r="A3" s="1"/>
      <c r="B3" s="89" t="s">
        <v>338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534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549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550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551</v>
      </c>
      <c r="C9" s="14">
        <v>14438</v>
      </c>
      <c r="D9" s="14">
        <v>0</v>
      </c>
      <c r="E9" s="16" t="s">
        <v>1668</v>
      </c>
      <c r="F9" s="16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92"/>
      <c r="C12" s="88"/>
      <c r="D12" s="88"/>
      <c r="E12" s="88"/>
      <c r="F12" s="88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184</v>
      </c>
      <c r="C2" s="23"/>
      <c r="D2" s="23"/>
      <c r="E2" s="23"/>
      <c r="F2" s="23"/>
      <c r="G2" s="1"/>
    </row>
    <row r="3" spans="1:7" x14ac:dyDescent="0.25">
      <c r="A3" s="1"/>
      <c r="B3" s="89" t="s">
        <v>339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556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557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558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559</v>
      </c>
      <c r="C9" s="14">
        <v>0</v>
      </c>
      <c r="D9" s="14">
        <v>0</v>
      </c>
      <c r="E9" s="16"/>
      <c r="F9" s="16"/>
      <c r="G9" s="15"/>
    </row>
    <row r="10" spans="1:7" x14ac:dyDescent="0.25">
      <c r="A10" s="2"/>
      <c r="B10" s="16" t="s">
        <v>560</v>
      </c>
      <c r="C10" s="14">
        <v>0</v>
      </c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561</v>
      </c>
      <c r="C5" s="98" t="s">
        <v>562</v>
      </c>
      <c r="D5" s="98" t="s">
        <v>563</v>
      </c>
      <c r="E5" s="95" t="s">
        <v>564</v>
      </c>
      <c r="F5" s="96"/>
      <c r="G5" s="93" t="s">
        <v>565</v>
      </c>
      <c r="H5" s="15"/>
    </row>
    <row r="6" spans="1:8" x14ac:dyDescent="0.25">
      <c r="A6" s="2"/>
      <c r="B6" s="94"/>
      <c r="C6" s="96"/>
      <c r="D6" s="96"/>
      <c r="E6" s="4" t="s">
        <v>496</v>
      </c>
      <c r="F6" s="4" t="s">
        <v>497</v>
      </c>
      <c r="G6" s="94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3" width="40.7109375" customWidth="1"/>
    <col min="4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186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341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566</v>
      </c>
      <c r="C5" s="98" t="s">
        <v>567</v>
      </c>
      <c r="D5" s="98" t="s">
        <v>563</v>
      </c>
      <c r="E5" s="95" t="s">
        <v>564</v>
      </c>
      <c r="F5" s="96"/>
      <c r="G5" s="93" t="s">
        <v>565</v>
      </c>
      <c r="H5" s="15"/>
    </row>
    <row r="6" spans="1:8" x14ac:dyDescent="0.25">
      <c r="A6" s="2"/>
      <c r="B6" s="94"/>
      <c r="C6" s="96"/>
      <c r="D6" s="96"/>
      <c r="E6" s="4" t="s">
        <v>496</v>
      </c>
      <c r="F6" s="4" t="s">
        <v>497</v>
      </c>
      <c r="G6" s="94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187</v>
      </c>
      <c r="C2" s="23"/>
      <c r="D2" s="23"/>
      <c r="E2" s="23"/>
      <c r="F2" s="1"/>
    </row>
    <row r="3" spans="1:6" x14ac:dyDescent="0.25">
      <c r="A3" s="1"/>
      <c r="B3" s="89" t="s">
        <v>342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568</v>
      </c>
      <c r="C5" s="4" t="s">
        <v>581</v>
      </c>
      <c r="D5" s="4" t="s">
        <v>582</v>
      </c>
      <c r="E5" s="4" t="s">
        <v>583</v>
      </c>
      <c r="F5" s="15"/>
    </row>
    <row r="6" spans="1:6" x14ac:dyDescent="0.25">
      <c r="A6" s="2"/>
      <c r="B6" s="18" t="s">
        <v>569</v>
      </c>
      <c r="C6" s="16"/>
      <c r="D6" s="16"/>
      <c r="E6" s="14">
        <v>0</v>
      </c>
      <c r="F6" s="15"/>
    </row>
    <row r="7" spans="1:6" x14ac:dyDescent="0.25">
      <c r="A7" s="2"/>
      <c r="B7" s="18" t="s">
        <v>570</v>
      </c>
      <c r="C7" s="16"/>
      <c r="D7" s="16"/>
      <c r="E7" s="14">
        <v>0</v>
      </c>
      <c r="F7" s="15"/>
    </row>
    <row r="8" spans="1:6" x14ac:dyDescent="0.25">
      <c r="A8" s="2"/>
      <c r="B8" s="18" t="s">
        <v>571</v>
      </c>
      <c r="C8" s="16"/>
      <c r="D8" s="16"/>
      <c r="E8" s="14">
        <v>0</v>
      </c>
      <c r="F8" s="15"/>
    </row>
    <row r="9" spans="1:6" x14ac:dyDescent="0.25">
      <c r="A9" s="2"/>
      <c r="B9" s="18" t="s">
        <v>572</v>
      </c>
      <c r="C9" s="16"/>
      <c r="D9" s="16"/>
      <c r="E9" s="14">
        <v>0</v>
      </c>
      <c r="F9" s="15"/>
    </row>
    <row r="10" spans="1:6" x14ac:dyDescent="0.25">
      <c r="A10" s="2"/>
      <c r="B10" s="18" t="s">
        <v>573</v>
      </c>
      <c r="C10" s="16"/>
      <c r="D10" s="16"/>
      <c r="E10" s="14">
        <v>0</v>
      </c>
      <c r="F10" s="15"/>
    </row>
    <row r="11" spans="1:6" x14ac:dyDescent="0.25">
      <c r="A11" s="2"/>
      <c r="B11" s="18" t="s">
        <v>574</v>
      </c>
      <c r="C11" s="16"/>
      <c r="D11" s="16"/>
      <c r="E11" s="14">
        <v>0</v>
      </c>
      <c r="F11" s="15"/>
    </row>
    <row r="12" spans="1:6" x14ac:dyDescent="0.25">
      <c r="A12" s="2"/>
      <c r="B12" s="18" t="s">
        <v>575</v>
      </c>
      <c r="C12" s="16"/>
      <c r="D12" s="16"/>
      <c r="E12" s="14">
        <v>0</v>
      </c>
      <c r="F12" s="15"/>
    </row>
    <row r="13" spans="1:6" x14ac:dyDescent="0.25">
      <c r="A13" s="2"/>
      <c r="B13" s="18" t="s">
        <v>576</v>
      </c>
      <c r="C13" s="16"/>
      <c r="D13" s="16"/>
      <c r="E13" s="14">
        <v>0</v>
      </c>
      <c r="F13" s="15"/>
    </row>
    <row r="14" spans="1:6" x14ac:dyDescent="0.25">
      <c r="A14" s="2"/>
      <c r="B14" s="18" t="s">
        <v>577</v>
      </c>
      <c r="C14" s="16"/>
      <c r="D14" s="16"/>
      <c r="E14" s="14">
        <v>0</v>
      </c>
      <c r="F14" s="15"/>
    </row>
    <row r="15" spans="1:6" x14ac:dyDescent="0.25">
      <c r="A15" s="2"/>
      <c r="B15" s="18" t="s">
        <v>578</v>
      </c>
      <c r="C15" s="16"/>
      <c r="D15" s="16"/>
      <c r="E15" s="14">
        <v>0</v>
      </c>
      <c r="F15" s="15"/>
    </row>
    <row r="16" spans="1:6" x14ac:dyDescent="0.25">
      <c r="A16" s="2"/>
      <c r="B16" s="18" t="s">
        <v>579</v>
      </c>
      <c r="C16" s="16"/>
      <c r="D16" s="16"/>
      <c r="E16" s="14">
        <v>0</v>
      </c>
      <c r="F16" s="15"/>
    </row>
    <row r="17" spans="1:6" x14ac:dyDescent="0.25">
      <c r="A17" s="2"/>
      <c r="B17" s="18" t="s">
        <v>580</v>
      </c>
      <c r="C17" s="16"/>
      <c r="D17" s="16"/>
      <c r="E17" s="14">
        <v>0</v>
      </c>
      <c r="F17" s="15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92"/>
      <c r="C20" s="88"/>
      <c r="D20" s="88"/>
      <c r="E20" s="88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343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93" t="s">
        <v>584</v>
      </c>
      <c r="C5" s="95" t="s">
        <v>585</v>
      </c>
      <c r="D5" s="96"/>
      <c r="E5" s="96"/>
      <c r="F5" s="96"/>
      <c r="G5" s="96"/>
      <c r="H5" s="15"/>
    </row>
    <row r="6" spans="1:8" ht="30" x14ac:dyDescent="0.25">
      <c r="A6" s="2"/>
      <c r="B6" s="94"/>
      <c r="C6" s="4" t="s">
        <v>563</v>
      </c>
      <c r="D6" s="4" t="s">
        <v>496</v>
      </c>
      <c r="E6" s="4" t="s">
        <v>586</v>
      </c>
      <c r="F6" s="4" t="s">
        <v>587</v>
      </c>
      <c r="G6" s="4" t="s">
        <v>565</v>
      </c>
      <c r="H6" s="15"/>
    </row>
    <row r="7" spans="1:8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25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189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344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60" x14ac:dyDescent="0.25">
      <c r="A5" s="2"/>
      <c r="B5" s="4" t="s">
        <v>588</v>
      </c>
      <c r="C5" s="4" t="s">
        <v>595</v>
      </c>
      <c r="D5" s="4" t="s">
        <v>596</v>
      </c>
      <c r="E5" s="4" t="s">
        <v>597</v>
      </c>
      <c r="F5" s="4" t="s">
        <v>598</v>
      </c>
      <c r="G5" s="4" t="s">
        <v>599</v>
      </c>
      <c r="H5" s="4" t="s">
        <v>600</v>
      </c>
      <c r="I5" s="4" t="s">
        <v>601</v>
      </c>
      <c r="J5" s="4" t="s">
        <v>602</v>
      </c>
      <c r="K5" s="4" t="s">
        <v>603</v>
      </c>
      <c r="L5" s="15"/>
    </row>
    <row r="6" spans="1:12" x14ac:dyDescent="0.25">
      <c r="A6" s="2"/>
      <c r="B6" s="16" t="s">
        <v>589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25">
      <c r="A7" s="2"/>
      <c r="B7" s="24" t="s">
        <v>590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25">
      <c r="A8" s="2"/>
      <c r="B8" s="16" t="s">
        <v>591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25">
      <c r="A9" s="2"/>
      <c r="B9" s="24" t="s">
        <v>590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25">
      <c r="A10" s="2"/>
      <c r="B10" s="16" t="s">
        <v>592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25">
      <c r="A11" s="2"/>
      <c r="B11" s="24" t="s">
        <v>590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25">
      <c r="A12" s="2"/>
      <c r="B12" s="16" t="s">
        <v>593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25">
      <c r="A13" s="2"/>
      <c r="B13" s="24" t="s">
        <v>590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25">
      <c r="A14" s="2"/>
      <c r="B14" s="99" t="s">
        <v>509</v>
      </c>
      <c r="C14" s="88"/>
      <c r="D14" s="88"/>
      <c r="E14" s="88"/>
      <c r="F14" s="88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25">
      <c r="A15" s="1"/>
      <c r="B15" s="88" t="s">
        <v>594</v>
      </c>
      <c r="C15" s="88"/>
      <c r="D15" s="88"/>
      <c r="E15" s="88"/>
      <c r="F15" s="88"/>
      <c r="G15" s="88"/>
      <c r="H15" s="88"/>
      <c r="I15" s="88"/>
      <c r="J15" s="88"/>
      <c r="K15" s="88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7" t="s">
        <v>502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25">
      <c r="A18" s="2"/>
      <c r="B18" s="92"/>
      <c r="C18" s="88"/>
      <c r="D18" s="88"/>
      <c r="E18" s="88"/>
      <c r="F18" s="88"/>
      <c r="G18" s="88"/>
      <c r="H18" s="88"/>
      <c r="I18" s="88"/>
      <c r="J18" s="88"/>
      <c r="K18" s="88"/>
      <c r="L18" s="15"/>
    </row>
    <row r="19" spans="1:12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5" x14ac:dyDescent="0.25"/>
  <cols>
    <col min="1" max="1" width="2.7109375" customWidth="1"/>
    <col min="2" max="2" width="132.5703125" customWidth="1"/>
    <col min="3" max="4" width="14.7109375" customWidth="1"/>
    <col min="5" max="5" width="2.7109375" customWidth="1"/>
  </cols>
  <sheetData>
    <row r="1" spans="1:5" x14ac:dyDescent="0.25">
      <c r="A1" s="1"/>
      <c r="B1" s="1" t="s">
        <v>604</v>
      </c>
      <c r="C1" s="1"/>
      <c r="D1" s="1"/>
      <c r="E1" s="1"/>
    </row>
    <row r="2" spans="1:5" x14ac:dyDescent="0.25">
      <c r="A2" s="1"/>
      <c r="B2" s="23" t="s">
        <v>190</v>
      </c>
      <c r="C2" s="23"/>
      <c r="D2" s="23"/>
      <c r="E2" s="1"/>
    </row>
    <row r="3" spans="1:5" x14ac:dyDescent="0.25">
      <c r="A3" s="1"/>
      <c r="B3" s="89" t="s">
        <v>345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nota_020!D18</f>
        <v>10733480.719999999</v>
      </c>
      <c r="D6" s="13">
        <v>9732261.9299999997</v>
      </c>
      <c r="E6" s="15"/>
    </row>
    <row r="7" spans="1:5" x14ac:dyDescent="0.25">
      <c r="A7" s="2"/>
      <c r="B7" s="10" t="s">
        <v>605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25">
      <c r="A8" s="2"/>
      <c r="B8" s="24" t="s">
        <v>606</v>
      </c>
      <c r="C8" s="14">
        <v>0</v>
      </c>
      <c r="D8" s="14">
        <v>0</v>
      </c>
      <c r="E8" s="15"/>
    </row>
    <row r="9" spans="1:5" x14ac:dyDescent="0.25">
      <c r="A9" s="2"/>
      <c r="B9" s="24" t="s">
        <v>607</v>
      </c>
      <c r="C9" s="14">
        <v>2072818.87</v>
      </c>
      <c r="D9" s="14">
        <v>1001218.79</v>
      </c>
      <c r="E9" s="15"/>
    </row>
    <row r="10" spans="1:5" x14ac:dyDescent="0.25">
      <c r="A10" s="2"/>
      <c r="B10" s="24" t="s">
        <v>101</v>
      </c>
      <c r="C10" s="14">
        <v>0</v>
      </c>
      <c r="D10" s="14">
        <v>0</v>
      </c>
      <c r="E10" s="15"/>
    </row>
    <row r="11" spans="1:5" ht="30" x14ac:dyDescent="0.25">
      <c r="A11" s="2"/>
      <c r="B11" s="24" t="s">
        <v>102</v>
      </c>
      <c r="C11" s="14">
        <v>0</v>
      </c>
      <c r="D11" s="14">
        <v>0</v>
      </c>
      <c r="E11" s="15"/>
    </row>
    <row r="12" spans="1:5" x14ac:dyDescent="0.25">
      <c r="A12" s="2"/>
      <c r="B12" s="24" t="s">
        <v>608</v>
      </c>
      <c r="C12" s="14">
        <v>0</v>
      </c>
      <c r="D12" s="14">
        <v>0</v>
      </c>
      <c r="E12" s="15"/>
    </row>
    <row r="13" spans="1:5" x14ac:dyDescent="0.25">
      <c r="A13" s="2"/>
      <c r="B13" s="10" t="s">
        <v>609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25">
      <c r="A14" s="2"/>
      <c r="B14" s="24" t="s">
        <v>610</v>
      </c>
      <c r="C14" s="14">
        <v>0</v>
      </c>
      <c r="D14" s="14">
        <v>0</v>
      </c>
      <c r="E14" s="15"/>
    </row>
    <row r="15" spans="1:5" x14ac:dyDescent="0.25">
      <c r="A15" s="2"/>
      <c r="B15" s="24" t="s">
        <v>611</v>
      </c>
      <c r="C15" s="14">
        <v>0</v>
      </c>
      <c r="D15" s="14">
        <v>0</v>
      </c>
      <c r="E15" s="15"/>
    </row>
    <row r="16" spans="1:5" x14ac:dyDescent="0.25">
      <c r="A16" s="2"/>
      <c r="B16" s="24" t="s">
        <v>612</v>
      </c>
      <c r="C16" s="14">
        <v>0</v>
      </c>
      <c r="D16" s="14">
        <v>0</v>
      </c>
      <c r="E16" s="15"/>
    </row>
    <row r="17" spans="1:5" x14ac:dyDescent="0.25">
      <c r="A17" s="2"/>
      <c r="B17" s="24" t="s">
        <v>608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191</v>
      </c>
      <c r="C2" s="23"/>
      <c r="D2" s="23"/>
      <c r="E2" s="1"/>
    </row>
    <row r="3" spans="1:5" x14ac:dyDescent="0.25">
      <c r="A3" s="1"/>
      <c r="B3" s="89" t="s">
        <v>346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nota_021!D23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25">
      <c r="A8" s="2"/>
      <c r="B8" s="24" t="s">
        <v>614</v>
      </c>
      <c r="C8" s="14">
        <v>0</v>
      </c>
      <c r="D8" s="14">
        <v>0</v>
      </c>
      <c r="E8" s="15"/>
    </row>
    <row r="9" spans="1:5" x14ac:dyDescent="0.25">
      <c r="A9" s="2"/>
      <c r="B9" s="24" t="s">
        <v>615</v>
      </c>
      <c r="C9" s="14">
        <v>0</v>
      </c>
      <c r="D9" s="14">
        <v>0</v>
      </c>
      <c r="E9" s="15"/>
    </row>
    <row r="10" spans="1:5" x14ac:dyDescent="0.25">
      <c r="A10" s="2"/>
      <c r="B10" s="18" t="s">
        <v>616</v>
      </c>
      <c r="C10" s="14">
        <v>0</v>
      </c>
      <c r="D10" s="14">
        <v>0</v>
      </c>
      <c r="E10" s="15"/>
    </row>
    <row r="11" spans="1:5" x14ac:dyDescent="0.25">
      <c r="A11" s="2"/>
      <c r="B11" s="24" t="s">
        <v>617</v>
      </c>
      <c r="C11" s="14">
        <v>0</v>
      </c>
      <c r="D11" s="14">
        <v>0</v>
      </c>
      <c r="E11" s="15"/>
    </row>
    <row r="12" spans="1:5" x14ac:dyDescent="0.25">
      <c r="A12" s="2"/>
      <c r="B12" s="24" t="s">
        <v>103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104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100</v>
      </c>
      <c r="C14" s="14">
        <v>0</v>
      </c>
      <c r="D14" s="14">
        <v>0</v>
      </c>
      <c r="E14" s="15"/>
    </row>
    <row r="15" spans="1:5" x14ac:dyDescent="0.25">
      <c r="A15" s="2"/>
      <c r="B15" s="10" t="s">
        <v>618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25">
      <c r="A16" s="2"/>
      <c r="B16" s="24" t="s">
        <v>619</v>
      </c>
      <c r="C16" s="14">
        <v>0</v>
      </c>
      <c r="D16" s="14">
        <v>0</v>
      </c>
      <c r="E16" s="15"/>
    </row>
    <row r="17" spans="1:5" x14ac:dyDescent="0.25">
      <c r="A17" s="2"/>
      <c r="B17" s="24" t="s">
        <v>615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616</v>
      </c>
      <c r="C18" s="14">
        <v>0</v>
      </c>
      <c r="D18" s="14">
        <v>0</v>
      </c>
      <c r="E18" s="15"/>
    </row>
    <row r="19" spans="1:5" x14ac:dyDescent="0.25">
      <c r="A19" s="2"/>
      <c r="B19" s="24" t="s">
        <v>620</v>
      </c>
      <c r="C19" s="14">
        <v>0</v>
      </c>
      <c r="D19" s="14">
        <v>0</v>
      </c>
      <c r="E19" s="15"/>
    </row>
    <row r="20" spans="1:5" x14ac:dyDescent="0.25">
      <c r="A20" s="2"/>
      <c r="B20" s="24" t="s">
        <v>103</v>
      </c>
      <c r="C20" s="14">
        <v>0</v>
      </c>
      <c r="D20" s="14">
        <v>0</v>
      </c>
      <c r="E20" s="15"/>
    </row>
    <row r="21" spans="1:5" x14ac:dyDescent="0.25">
      <c r="A21" s="2"/>
      <c r="B21" s="24" t="s">
        <v>104</v>
      </c>
      <c r="C21" s="14">
        <v>0</v>
      </c>
      <c r="D21" s="14">
        <v>0</v>
      </c>
      <c r="E21" s="15"/>
    </row>
    <row r="22" spans="1:5" x14ac:dyDescent="0.25">
      <c r="A22" s="2"/>
      <c r="B22" s="24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531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5" x14ac:dyDescent="0.25"/>
  <cols>
    <col min="1" max="1" width="2.7109375" customWidth="1"/>
    <col min="2" max="2" width="139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9" t="s">
        <v>32</v>
      </c>
      <c r="C2" s="88"/>
      <c r="D2" s="88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/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33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25">
      <c r="A6" s="2"/>
      <c r="B6" s="7" t="s">
        <v>34</v>
      </c>
      <c r="C6" s="12"/>
      <c r="D6" s="14">
        <v>0</v>
      </c>
      <c r="E6" s="14">
        <v>0</v>
      </c>
      <c r="F6" s="15"/>
    </row>
    <row r="7" spans="1:6" x14ac:dyDescent="0.25">
      <c r="A7" s="2"/>
      <c r="B7" s="18" t="s">
        <v>35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25">
      <c r="A8" s="2"/>
      <c r="B8" s="18" t="s">
        <v>36</v>
      </c>
      <c r="C8" s="12"/>
      <c r="D8" s="14">
        <v>0</v>
      </c>
      <c r="E8" s="14">
        <v>0</v>
      </c>
      <c r="F8" s="15"/>
    </row>
    <row r="9" spans="1:6" x14ac:dyDescent="0.25">
      <c r="A9" s="2"/>
      <c r="B9" s="7" t="s">
        <v>4</v>
      </c>
      <c r="C9" s="12"/>
      <c r="D9" s="14">
        <v>0</v>
      </c>
      <c r="E9" s="14">
        <v>0</v>
      </c>
      <c r="F9" s="15"/>
    </row>
    <row r="10" spans="1:6" x14ac:dyDescent="0.25">
      <c r="A10" s="2"/>
      <c r="B10" s="18" t="s">
        <v>37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25">
      <c r="A11" s="2"/>
      <c r="B11" s="18" t="s">
        <v>38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25">
      <c r="A12" s="2"/>
      <c r="B12" s="5" t="s">
        <v>39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25">
      <c r="A13" s="2"/>
      <c r="B13" s="18" t="s">
        <v>40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25">
      <c r="A14" s="2"/>
      <c r="B14" s="18" t="s">
        <v>41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25">
      <c r="A15" s="2"/>
      <c r="B15" s="18" t="s">
        <v>42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25">
      <c r="A16" s="2"/>
      <c r="B16" s="18" t="s">
        <v>43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25">
      <c r="A17" s="2"/>
      <c r="B17" s="7" t="s">
        <v>44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25">
      <c r="A18" s="2"/>
      <c r="B18" s="18" t="s">
        <v>45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25">
      <c r="A19" s="2"/>
      <c r="B19" s="18" t="s">
        <v>46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25">
      <c r="A20" s="2"/>
      <c r="B20" s="7" t="s">
        <v>47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25">
      <c r="A21" s="2"/>
      <c r="B21" s="18" t="s">
        <v>48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25">
      <c r="A22" s="2"/>
      <c r="B22" s="18" t="s">
        <v>49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25">
      <c r="A23" s="2"/>
      <c r="B23" s="5" t="s">
        <v>50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25">
      <c r="A24" s="2"/>
      <c r="B24" s="5" t="s">
        <v>51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25">
      <c r="A25" s="2"/>
      <c r="B25" s="18" t="s">
        <v>52</v>
      </c>
      <c r="C25" s="12"/>
      <c r="D25" s="14">
        <v>0</v>
      </c>
      <c r="E25" s="14">
        <v>0</v>
      </c>
      <c r="F25" s="15"/>
    </row>
    <row r="26" spans="1:6" x14ac:dyDescent="0.25">
      <c r="A26" s="2"/>
      <c r="B26" s="18" t="s">
        <v>53</v>
      </c>
      <c r="C26" s="12"/>
      <c r="D26" s="14">
        <v>0</v>
      </c>
      <c r="E26" s="14">
        <v>0</v>
      </c>
      <c r="F26" s="15"/>
    </row>
    <row r="27" spans="1:6" x14ac:dyDescent="0.25">
      <c r="A27" s="2"/>
      <c r="B27" s="18" t="s">
        <v>54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25">
      <c r="A28" s="2"/>
      <c r="B28" s="18" t="s">
        <v>55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25">
      <c r="A29" s="2"/>
      <c r="B29" s="5" t="s">
        <v>56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25">
      <c r="A30" s="2"/>
      <c r="B30" s="18" t="s">
        <v>57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18" t="s">
        <v>58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25">
      <c r="A32" s="2"/>
      <c r="B32" s="18" t="s">
        <v>59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25">
      <c r="A33" s="2"/>
      <c r="B33" s="5" t="s">
        <v>60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25">
      <c r="A34" s="2"/>
      <c r="B34" s="5" t="s">
        <v>61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25">
      <c r="A35" s="2"/>
      <c r="B35" s="18" t="s">
        <v>62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25">
      <c r="A36" s="2"/>
      <c r="B36" s="7" t="s">
        <v>63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25">
      <c r="A37" s="2"/>
      <c r="B37" s="8" t="s">
        <v>64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25">
      <c r="A38" s="2"/>
      <c r="B38" s="7" t="s">
        <v>65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25">
      <c r="A39" s="2"/>
      <c r="B39" s="8" t="s">
        <v>64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25">
      <c r="A40" s="2"/>
      <c r="B40" s="18" t="s">
        <v>66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25">
      <c r="A41" s="2"/>
      <c r="B41" s="7" t="s">
        <v>34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25">
      <c r="A42" s="2"/>
      <c r="B42" s="18" t="s">
        <v>67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69</v>
      </c>
      <c r="C44" s="12"/>
      <c r="D44" s="14">
        <v>0</v>
      </c>
      <c r="E44" s="14">
        <v>0</v>
      </c>
      <c r="F44" s="15"/>
    </row>
    <row r="45" spans="1:6" x14ac:dyDescent="0.25">
      <c r="A45" s="2"/>
      <c r="B45" s="18" t="s">
        <v>70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25">
      <c r="A46" s="2"/>
      <c r="B46" s="5" t="s">
        <v>71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25">
      <c r="A47" s="2"/>
      <c r="B47" s="18" t="s">
        <v>72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25">
      <c r="A48" s="2"/>
      <c r="B48" s="7" t="s">
        <v>73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25">
      <c r="A49" s="2"/>
      <c r="B49" s="18" t="s">
        <v>74</v>
      </c>
      <c r="C49" s="12"/>
      <c r="D49" s="14">
        <v>0</v>
      </c>
      <c r="E49" s="14">
        <v>0</v>
      </c>
      <c r="F49" s="15"/>
    </row>
    <row r="50" spans="1:6" x14ac:dyDescent="0.25">
      <c r="A50" s="2"/>
      <c r="B50" s="7" t="s">
        <v>68</v>
      </c>
      <c r="C50" s="12"/>
      <c r="D50" s="14">
        <v>0</v>
      </c>
      <c r="E50" s="14">
        <v>0</v>
      </c>
      <c r="F50" s="15"/>
    </row>
    <row r="51" spans="1:6" x14ac:dyDescent="0.25">
      <c r="A51" s="2"/>
      <c r="B51" s="18" t="s">
        <v>75</v>
      </c>
      <c r="C51" s="12"/>
      <c r="D51" s="14">
        <v>0</v>
      </c>
      <c r="E51" s="14">
        <v>0</v>
      </c>
      <c r="F51" s="15"/>
    </row>
    <row r="52" spans="1:6" x14ac:dyDescent="0.25">
      <c r="A52" s="2"/>
      <c r="B52" s="18" t="s">
        <v>76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25">
      <c r="A53" s="2"/>
      <c r="B53" s="5" t="s">
        <v>77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25">
      <c r="A54" s="2"/>
      <c r="B54" s="5" t="s">
        <v>78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25">
      <c r="A55" s="2"/>
      <c r="B55" s="5" t="s">
        <v>79</v>
      </c>
      <c r="C55" s="4"/>
      <c r="D55" s="13">
        <v>0</v>
      </c>
      <c r="E55" s="13">
        <v>0</v>
      </c>
      <c r="F55" s="15"/>
    </row>
    <row r="56" spans="1:6" x14ac:dyDescent="0.25">
      <c r="A56" s="2"/>
      <c r="B56" s="5" t="s">
        <v>80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25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192</v>
      </c>
      <c r="C2" s="23"/>
      <c r="D2" s="23"/>
      <c r="E2" s="1"/>
    </row>
    <row r="3" spans="1:5" x14ac:dyDescent="0.25">
      <c r="A3" s="1"/>
      <c r="B3" s="89" t="s">
        <v>347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621</v>
      </c>
      <c r="C6" s="13">
        <f>nota_022!D18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25">
      <c r="A8" s="2"/>
      <c r="B8" s="24" t="s">
        <v>20</v>
      </c>
      <c r="C8" s="14">
        <v>0</v>
      </c>
      <c r="D8" s="14">
        <v>0</v>
      </c>
      <c r="E8" s="15"/>
    </row>
    <row r="9" spans="1:5" x14ac:dyDescent="0.25">
      <c r="A9" s="2"/>
      <c r="B9" s="24" t="s">
        <v>21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2"/>
      <c r="B11" s="10" t="s">
        <v>618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25">
      <c r="A12" s="2"/>
      <c r="B12" s="24" t="s">
        <v>105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106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107</v>
      </c>
      <c r="C14" s="14">
        <v>0</v>
      </c>
      <c r="D14" s="14">
        <v>0</v>
      </c>
      <c r="E14" s="15"/>
    </row>
    <row r="15" spans="1:5" x14ac:dyDescent="0.25">
      <c r="A15" s="2"/>
      <c r="B15" s="24" t="s">
        <v>108</v>
      </c>
      <c r="C15" s="14">
        <v>0</v>
      </c>
      <c r="D15" s="14">
        <v>0</v>
      </c>
      <c r="E15" s="15"/>
    </row>
    <row r="16" spans="1:5" x14ac:dyDescent="0.25">
      <c r="A16" s="2"/>
      <c r="B16" s="24" t="s">
        <v>109</v>
      </c>
      <c r="C16" s="14">
        <v>0</v>
      </c>
      <c r="D16" s="14">
        <v>0</v>
      </c>
      <c r="E16" s="15"/>
    </row>
    <row r="17" spans="1:5" x14ac:dyDescent="0.25">
      <c r="A17" s="2"/>
      <c r="B17" s="24" t="s">
        <v>100</v>
      </c>
      <c r="C17" s="14">
        <v>0</v>
      </c>
      <c r="D17" s="14">
        <v>0</v>
      </c>
      <c r="E17" s="15"/>
    </row>
    <row r="18" spans="1:5" x14ac:dyDescent="0.25">
      <c r="A18" s="2"/>
      <c r="B18" s="10" t="s">
        <v>622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193</v>
      </c>
      <c r="C2" s="23"/>
      <c r="D2" s="23"/>
      <c r="E2" s="1"/>
    </row>
    <row r="3" spans="1:5" x14ac:dyDescent="0.25">
      <c r="A3" s="1"/>
      <c r="B3" s="89" t="s">
        <v>348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623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25">
      <c r="A7" s="2"/>
      <c r="B7" s="5" t="s">
        <v>624</v>
      </c>
      <c r="C7" s="13">
        <f>nota_023!D20</f>
        <v>0</v>
      </c>
      <c r="D7" s="13">
        <v>0</v>
      </c>
      <c r="E7" s="15"/>
    </row>
    <row r="8" spans="1:5" x14ac:dyDescent="0.25">
      <c r="A8" s="2"/>
      <c r="B8" s="18" t="s">
        <v>98</v>
      </c>
      <c r="C8" s="14">
        <v>0</v>
      </c>
      <c r="D8" s="14">
        <v>0</v>
      </c>
      <c r="E8" s="15"/>
    </row>
    <row r="9" spans="1:5" x14ac:dyDescent="0.25">
      <c r="A9" s="2"/>
      <c r="B9" s="18" t="s">
        <v>99</v>
      </c>
      <c r="C9" s="14">
        <v>0</v>
      </c>
      <c r="D9" s="14">
        <v>0</v>
      </c>
      <c r="E9" s="15"/>
    </row>
    <row r="10" spans="1:5" x14ac:dyDescent="0.25">
      <c r="A10" s="2"/>
      <c r="B10" s="5" t="s">
        <v>625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25">
      <c r="A11" s="2"/>
      <c r="B11" s="18" t="s">
        <v>626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25">
      <c r="A12" s="2"/>
      <c r="B12" s="7" t="s">
        <v>110</v>
      </c>
      <c r="C12" s="14">
        <v>0</v>
      </c>
      <c r="D12" s="14">
        <v>0</v>
      </c>
      <c r="E12" s="15"/>
    </row>
    <row r="13" spans="1:5" x14ac:dyDescent="0.25">
      <c r="A13" s="1"/>
      <c r="B13" s="7" t="s">
        <v>100</v>
      </c>
      <c r="C13" s="14">
        <v>0</v>
      </c>
      <c r="D13" s="14">
        <v>0</v>
      </c>
      <c r="E13" s="1"/>
    </row>
    <row r="14" spans="1:5" x14ac:dyDescent="0.25">
      <c r="A14" s="2"/>
      <c r="B14" s="18" t="s">
        <v>627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25">
      <c r="A15" s="2"/>
      <c r="B15" s="7" t="s">
        <v>108</v>
      </c>
      <c r="C15" s="14">
        <v>0</v>
      </c>
      <c r="D15" s="14">
        <v>0</v>
      </c>
      <c r="E15" s="15"/>
    </row>
    <row r="16" spans="1:5" x14ac:dyDescent="0.25">
      <c r="A16" s="2"/>
      <c r="B16" s="7" t="s">
        <v>111</v>
      </c>
      <c r="C16" s="14">
        <v>0</v>
      </c>
      <c r="D16" s="14">
        <v>0</v>
      </c>
      <c r="E16" s="15"/>
    </row>
    <row r="17" spans="1:5" x14ac:dyDescent="0.25">
      <c r="A17" s="2"/>
      <c r="B17" s="7" t="s">
        <v>112</v>
      </c>
      <c r="C17" s="14">
        <v>0</v>
      </c>
      <c r="D17" s="14">
        <v>0</v>
      </c>
      <c r="E17" s="15"/>
    </row>
    <row r="18" spans="1:5" x14ac:dyDescent="0.25">
      <c r="A18" s="2"/>
      <c r="B18" s="7" t="s">
        <v>113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5" t="s">
        <v>628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25">
      <c r="A21" s="2"/>
      <c r="B21" s="5" t="s">
        <v>629</v>
      </c>
      <c r="C21" s="13">
        <f>nota_023!D35</f>
        <v>0</v>
      </c>
      <c r="D21" s="13">
        <v>0</v>
      </c>
      <c r="E21" s="15"/>
    </row>
    <row r="22" spans="1:5" x14ac:dyDescent="0.25">
      <c r="A22" s="2"/>
      <c r="B22" s="18" t="s">
        <v>98</v>
      </c>
      <c r="C22" s="14">
        <v>0</v>
      </c>
      <c r="D22" s="14">
        <v>0</v>
      </c>
      <c r="E22" s="15"/>
    </row>
    <row r="23" spans="1:5" x14ac:dyDescent="0.25">
      <c r="A23" s="2"/>
      <c r="B23" s="18" t="s">
        <v>99</v>
      </c>
      <c r="C23" s="14">
        <v>0</v>
      </c>
      <c r="D23" s="14">
        <v>0</v>
      </c>
      <c r="E23" s="15"/>
    </row>
    <row r="24" spans="1:5" x14ac:dyDescent="0.25">
      <c r="A24" s="2"/>
      <c r="B24" s="5" t="s">
        <v>630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25">
      <c r="A25" s="2"/>
      <c r="B25" s="18" t="s">
        <v>626</v>
      </c>
      <c r="C25" s="14">
        <f>SUM(nota_023!C26:'nota_023'!C28)</f>
        <v>0</v>
      </c>
      <c r="D25" s="14">
        <v>0</v>
      </c>
      <c r="E25" s="15"/>
    </row>
    <row r="26" spans="1:5" x14ac:dyDescent="0.25">
      <c r="A26" s="2"/>
      <c r="B26" s="7" t="s">
        <v>114</v>
      </c>
      <c r="C26" s="14">
        <v>0</v>
      </c>
      <c r="D26" s="14">
        <v>0</v>
      </c>
      <c r="E26" s="15"/>
    </row>
    <row r="27" spans="1:5" x14ac:dyDescent="0.25">
      <c r="A27" s="2"/>
      <c r="B27" s="7" t="s">
        <v>115</v>
      </c>
      <c r="C27" s="14">
        <v>0</v>
      </c>
      <c r="D27" s="14">
        <v>0</v>
      </c>
      <c r="E27" s="15"/>
    </row>
    <row r="28" spans="1:5" x14ac:dyDescent="0.25">
      <c r="A28" s="1"/>
      <c r="B28" s="7" t="s">
        <v>100</v>
      </c>
      <c r="C28" s="14">
        <v>0</v>
      </c>
      <c r="D28" s="14">
        <v>0</v>
      </c>
      <c r="E28" s="1"/>
    </row>
    <row r="29" spans="1:5" x14ac:dyDescent="0.25">
      <c r="A29" s="2"/>
      <c r="B29" s="18" t="s">
        <v>627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25">
      <c r="A30" s="2"/>
      <c r="B30" s="7" t="s">
        <v>631</v>
      </c>
      <c r="C30" s="14">
        <v>0</v>
      </c>
      <c r="D30" s="14">
        <v>0</v>
      </c>
      <c r="E30" s="15"/>
    </row>
    <row r="31" spans="1:5" x14ac:dyDescent="0.25">
      <c r="A31" s="2"/>
      <c r="B31" s="7" t="s">
        <v>116</v>
      </c>
      <c r="C31" s="14">
        <v>0</v>
      </c>
      <c r="D31" s="14">
        <v>0</v>
      </c>
      <c r="E31" s="15"/>
    </row>
    <row r="32" spans="1:5" x14ac:dyDescent="0.25">
      <c r="A32" s="2"/>
      <c r="B32" s="7" t="s">
        <v>117</v>
      </c>
      <c r="C32" s="14">
        <v>0</v>
      </c>
      <c r="D32" s="14">
        <v>0</v>
      </c>
      <c r="E32" s="15"/>
    </row>
    <row r="33" spans="1:5" x14ac:dyDescent="0.25">
      <c r="A33" s="2"/>
      <c r="B33" s="7" t="s">
        <v>118</v>
      </c>
      <c r="C33" s="14">
        <v>0</v>
      </c>
      <c r="D33" s="14"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5" t="s">
        <v>632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25">
      <c r="A36" s="2"/>
      <c r="B36" s="10" t="s">
        <v>633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25">
      <c r="A37" s="1"/>
      <c r="B37" s="11"/>
      <c r="C37" s="11"/>
      <c r="D37" s="11"/>
      <c r="E37" s="1"/>
    </row>
    <row r="38" spans="1:5" x14ac:dyDescent="0.25">
      <c r="A38" s="1"/>
      <c r="B38" s="17" t="s">
        <v>502</v>
      </c>
      <c r="C38" s="17"/>
      <c r="D38" s="17"/>
      <c r="E38" s="1"/>
    </row>
    <row r="39" spans="1:5" x14ac:dyDescent="0.25">
      <c r="A39" s="2"/>
      <c r="B39" s="92"/>
      <c r="C39" s="88"/>
      <c r="D39" s="88"/>
      <c r="E39" s="15"/>
    </row>
    <row r="40" spans="1:5" x14ac:dyDescent="0.25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194</v>
      </c>
      <c r="C2" s="23"/>
      <c r="D2" s="23"/>
      <c r="E2" s="1"/>
    </row>
    <row r="3" spans="1:5" x14ac:dyDescent="0.25">
      <c r="A3" s="1"/>
      <c r="B3" s="89" t="s">
        <v>349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634</v>
      </c>
      <c r="C6" s="13">
        <v>0</v>
      </c>
      <c r="D6" s="13">
        <v>0</v>
      </c>
      <c r="E6" s="15"/>
    </row>
    <row r="7" spans="1:5" x14ac:dyDescent="0.25">
      <c r="A7" s="2"/>
      <c r="B7" s="16" t="s">
        <v>635</v>
      </c>
      <c r="C7" s="14">
        <v>0</v>
      </c>
      <c r="D7" s="14">
        <v>0</v>
      </c>
      <c r="E7" s="15"/>
    </row>
    <row r="8" spans="1:5" x14ac:dyDescent="0.25">
      <c r="A8" s="2"/>
      <c r="B8" s="16" t="s">
        <v>636</v>
      </c>
      <c r="C8" s="14">
        <v>0</v>
      </c>
      <c r="D8" s="14">
        <v>0</v>
      </c>
      <c r="E8" s="15"/>
    </row>
    <row r="9" spans="1:5" x14ac:dyDescent="0.25">
      <c r="A9" s="2"/>
      <c r="B9" s="16" t="s">
        <v>637</v>
      </c>
      <c r="C9" s="14">
        <v>0</v>
      </c>
      <c r="D9" s="14">
        <v>0</v>
      </c>
      <c r="E9" s="15"/>
    </row>
    <row r="10" spans="1:5" x14ac:dyDescent="0.25">
      <c r="A10" s="2"/>
      <c r="B10" s="16" t="s">
        <v>638</v>
      </c>
      <c r="C10" s="14">
        <v>0</v>
      </c>
      <c r="D10" s="14">
        <v>0</v>
      </c>
      <c r="E10" s="15"/>
    </row>
    <row r="11" spans="1:5" x14ac:dyDescent="0.25">
      <c r="A11" s="2"/>
      <c r="B11" s="16" t="s">
        <v>639</v>
      </c>
      <c r="C11" s="14">
        <v>0</v>
      </c>
      <c r="D11" s="14">
        <v>0</v>
      </c>
      <c r="E11" s="15"/>
    </row>
    <row r="12" spans="1:5" x14ac:dyDescent="0.25">
      <c r="A12" s="2"/>
      <c r="B12" s="16" t="s">
        <v>640</v>
      </c>
      <c r="C12" s="14">
        <v>0</v>
      </c>
      <c r="D12" s="14">
        <v>0</v>
      </c>
      <c r="E12" s="15"/>
    </row>
    <row r="13" spans="1:5" x14ac:dyDescent="0.25">
      <c r="A13" s="2"/>
      <c r="B13" s="16" t="s">
        <v>641</v>
      </c>
      <c r="C13" s="14">
        <v>0</v>
      </c>
      <c r="D13" s="14">
        <v>0</v>
      </c>
      <c r="E13" s="15"/>
    </row>
    <row r="14" spans="1:5" x14ac:dyDescent="0.25">
      <c r="A14" s="2"/>
      <c r="B14" s="16" t="s">
        <v>642</v>
      </c>
      <c r="C14" s="14">
        <v>0</v>
      </c>
      <c r="D14" s="14">
        <v>0</v>
      </c>
      <c r="E14" s="15"/>
    </row>
    <row r="15" spans="1:5" x14ac:dyDescent="0.25">
      <c r="A15" s="2"/>
      <c r="B15" s="16" t="s">
        <v>643</v>
      </c>
      <c r="C15" s="14">
        <v>0</v>
      </c>
      <c r="D15" s="14">
        <v>0</v>
      </c>
      <c r="E15" s="15"/>
    </row>
    <row r="16" spans="1:5" x14ac:dyDescent="0.25">
      <c r="A16" s="2"/>
      <c r="B16" s="16" t="s">
        <v>644</v>
      </c>
      <c r="C16" s="14">
        <v>0</v>
      </c>
      <c r="D16" s="14">
        <v>0</v>
      </c>
      <c r="E16" s="15"/>
    </row>
    <row r="17" spans="1:5" x14ac:dyDescent="0.25">
      <c r="A17" s="2"/>
      <c r="B17" s="16" t="s">
        <v>645</v>
      </c>
      <c r="C17" s="14">
        <v>0</v>
      </c>
      <c r="D17" s="14">
        <v>0</v>
      </c>
      <c r="E17" s="15"/>
    </row>
    <row r="18" spans="1:5" x14ac:dyDescent="0.25">
      <c r="A18" s="1"/>
      <c r="B18" s="11" t="s">
        <v>646</v>
      </c>
      <c r="C18" s="11"/>
      <c r="D18" s="1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92"/>
      <c r="C21" s="88"/>
      <c r="D21" s="88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195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30" x14ac:dyDescent="0.25">
      <c r="A5" s="2"/>
      <c r="B5" s="4"/>
      <c r="C5" s="4" t="s">
        <v>527</v>
      </c>
      <c r="D5" s="4" t="s">
        <v>496</v>
      </c>
      <c r="E5" s="4" t="s">
        <v>586</v>
      </c>
      <c r="F5" s="4" t="s">
        <v>587</v>
      </c>
      <c r="G5" s="4" t="s">
        <v>531</v>
      </c>
      <c r="H5" s="15"/>
    </row>
    <row r="6" spans="1:8" x14ac:dyDescent="0.25">
      <c r="A6" s="2"/>
      <c r="B6" s="5" t="s">
        <v>647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25">
      <c r="A7" s="2"/>
      <c r="B7" s="5" t="s">
        <v>648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25">
      <c r="A8" s="2"/>
      <c r="B8" s="18" t="s">
        <v>649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25">
      <c r="A9" s="2"/>
      <c r="B9" s="7" t="s">
        <v>100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25">
      <c r="A10" s="2"/>
      <c r="B10" s="7" t="s">
        <v>100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25">
      <c r="A11" s="2"/>
      <c r="B11" s="18" t="s">
        <v>650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25">
      <c r="A12" s="2"/>
      <c r="B12" s="7" t="s">
        <v>100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25">
      <c r="A13" s="2"/>
      <c r="B13" s="7" t="s">
        <v>100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25">
      <c r="A14" s="2"/>
      <c r="B14" s="5" t="s">
        <v>651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25">
      <c r="A15" s="2"/>
      <c r="B15" s="18" t="s">
        <v>649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25">
      <c r="A16" s="2"/>
      <c r="B16" s="7" t="s">
        <v>608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25">
      <c r="A17" s="2"/>
      <c r="B17" s="7" t="s">
        <v>608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25">
      <c r="A18" s="2"/>
      <c r="B18" s="18" t="s">
        <v>652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25">
      <c r="A19" s="2"/>
      <c r="B19" s="7" t="s">
        <v>608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25">
      <c r="A20" s="2"/>
      <c r="B20" s="7" t="s">
        <v>608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25">
      <c r="A21" s="2"/>
      <c r="B21" s="10" t="s">
        <v>509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7" t="s">
        <v>502</v>
      </c>
      <c r="C23" s="17"/>
      <c r="D23" s="17"/>
      <c r="E23" s="17"/>
      <c r="F23" s="17"/>
      <c r="G23" s="17"/>
      <c r="H23" s="1"/>
    </row>
    <row r="24" spans="1:8" x14ac:dyDescent="0.25">
      <c r="A24" s="2"/>
      <c r="B24" s="92"/>
      <c r="C24" s="88"/>
      <c r="D24" s="88"/>
      <c r="E24" s="88"/>
      <c r="F24" s="88"/>
      <c r="G24" s="88"/>
      <c r="H24" s="15"/>
    </row>
    <row r="25" spans="1:8" x14ac:dyDescent="0.25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196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89" t="s">
        <v>351</v>
      </c>
      <c r="C3" s="88"/>
      <c r="D3" s="88"/>
      <c r="E3" s="88"/>
      <c r="F3" s="88"/>
      <c r="G3" s="88"/>
      <c r="H3" s="88"/>
      <c r="I3" s="88"/>
      <c r="J3" s="88"/>
      <c r="K3" s="88"/>
      <c r="L3" s="1"/>
    </row>
    <row r="4" spans="1:12" x14ac:dyDescent="0.25">
      <c r="A4" s="1"/>
      <c r="B4" s="25"/>
      <c r="C4" s="25"/>
      <c r="D4" s="25"/>
      <c r="E4" s="25"/>
      <c r="F4" s="25"/>
      <c r="G4" s="25"/>
      <c r="H4" s="25"/>
      <c r="I4" s="25"/>
      <c r="J4" s="25"/>
      <c r="K4" s="25"/>
      <c r="L4" s="1"/>
    </row>
    <row r="5" spans="1:12" x14ac:dyDescent="0.25">
      <c r="A5" s="2"/>
      <c r="B5" s="93"/>
      <c r="C5" s="98" t="s">
        <v>22</v>
      </c>
      <c r="D5" s="98" t="s">
        <v>23</v>
      </c>
      <c r="E5" s="95" t="s">
        <v>660</v>
      </c>
      <c r="F5" s="96"/>
      <c r="G5" s="96"/>
      <c r="H5" s="96"/>
      <c r="I5" s="96"/>
      <c r="J5" s="96"/>
      <c r="K5" s="93" t="s">
        <v>664</v>
      </c>
      <c r="L5" s="15"/>
    </row>
    <row r="6" spans="1:12" ht="45" x14ac:dyDescent="0.25">
      <c r="A6" s="2"/>
      <c r="B6" s="94"/>
      <c r="C6" s="96"/>
      <c r="D6" s="96"/>
      <c r="E6" s="4" t="s">
        <v>661</v>
      </c>
      <c r="F6" s="4" t="s">
        <v>662</v>
      </c>
      <c r="G6" s="4" t="s">
        <v>24</v>
      </c>
      <c r="H6" s="4" t="s">
        <v>25</v>
      </c>
      <c r="I6" s="4" t="s">
        <v>26</v>
      </c>
      <c r="J6" s="4" t="s">
        <v>663</v>
      </c>
      <c r="K6" s="94"/>
      <c r="L6" s="15"/>
    </row>
    <row r="7" spans="1:12" x14ac:dyDescent="0.25">
      <c r="A7" s="2"/>
      <c r="B7" s="10" t="s">
        <v>653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25">
      <c r="A8" s="2"/>
      <c r="B8" s="24" t="s">
        <v>654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25">
      <c r="A9" s="2"/>
      <c r="B9" s="18" t="s">
        <v>655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25">
      <c r="A10" s="2"/>
      <c r="B10" s="18" t="s">
        <v>656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25">
      <c r="A11" s="2"/>
      <c r="B11" s="24" t="s">
        <v>657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25">
      <c r="A12" s="2"/>
      <c r="B12" s="18" t="s">
        <v>655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25">
      <c r="A13" s="2"/>
      <c r="B13" s="18" t="s">
        <v>656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25">
      <c r="A14" s="2"/>
      <c r="B14" s="24" t="s">
        <v>658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25">
      <c r="A15" s="2"/>
      <c r="B15" s="18" t="s">
        <v>655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25">
      <c r="A16" s="2"/>
      <c r="B16" s="18" t="s">
        <v>656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25">
      <c r="A17" s="2"/>
      <c r="B17" s="24" t="s">
        <v>659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25">
      <c r="A18" s="2"/>
      <c r="B18" s="18" t="s">
        <v>655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25">
      <c r="A19" s="2"/>
      <c r="B19" s="18" t="s">
        <v>656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25">
      <c r="A20" s="2"/>
      <c r="B20" s="10" t="s">
        <v>509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25">
      <c r="A21" s="2"/>
      <c r="B21" s="18" t="s">
        <v>655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25">
      <c r="A22" s="2"/>
      <c r="B22" s="18" t="s">
        <v>656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25">
      <c r="A24" s="1"/>
      <c r="B24" s="17" t="s">
        <v>502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5">
      <c r="A25" s="2"/>
      <c r="B25" s="92"/>
      <c r="C25" s="88"/>
      <c r="D25" s="88"/>
      <c r="E25" s="88"/>
      <c r="F25" s="88"/>
      <c r="G25" s="88"/>
      <c r="H25" s="88"/>
      <c r="I25" s="88"/>
      <c r="J25" s="88"/>
      <c r="K25" s="88"/>
      <c r="L25" s="15"/>
    </row>
    <row r="26" spans="1:12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197</v>
      </c>
      <c r="C2" s="23"/>
      <c r="D2" s="23"/>
      <c r="E2" s="1"/>
    </row>
    <row r="3" spans="1:5" x14ac:dyDescent="0.25">
      <c r="A3" s="1"/>
      <c r="B3" s="89" t="s">
        <v>352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665</v>
      </c>
      <c r="C5" s="4" t="s">
        <v>670</v>
      </c>
      <c r="D5" s="4" t="s">
        <v>671</v>
      </c>
      <c r="E5" s="15"/>
    </row>
    <row r="6" spans="1:5" x14ac:dyDescent="0.25">
      <c r="A6" s="2"/>
      <c r="B6" s="24" t="s">
        <v>666</v>
      </c>
      <c r="C6" s="16"/>
      <c r="D6" s="14">
        <v>0</v>
      </c>
      <c r="E6" s="15"/>
    </row>
    <row r="7" spans="1:5" x14ac:dyDescent="0.25">
      <c r="A7" s="2"/>
      <c r="B7" s="24" t="s">
        <v>667</v>
      </c>
      <c r="C7" s="16"/>
      <c r="D7" s="14">
        <v>0</v>
      </c>
      <c r="E7" s="15"/>
    </row>
    <row r="8" spans="1:5" x14ac:dyDescent="0.25">
      <c r="A8" s="2"/>
      <c r="B8" s="24" t="s">
        <v>668</v>
      </c>
      <c r="C8" s="16"/>
      <c r="D8" s="14">
        <v>0</v>
      </c>
      <c r="E8" s="15"/>
    </row>
    <row r="9" spans="1:5" x14ac:dyDescent="0.25">
      <c r="A9" s="2"/>
      <c r="B9" s="24" t="s">
        <v>669</v>
      </c>
      <c r="C9" s="16"/>
      <c r="D9" s="14">
        <v>0</v>
      </c>
      <c r="E9" s="15"/>
    </row>
    <row r="10" spans="1:5" x14ac:dyDescent="0.25">
      <c r="A10" s="2"/>
      <c r="B10" s="24" t="s">
        <v>486</v>
      </c>
      <c r="C10" s="16"/>
      <c r="D10" s="14">
        <v>0</v>
      </c>
      <c r="E10" s="15"/>
    </row>
    <row r="11" spans="1:5" x14ac:dyDescent="0.25">
      <c r="A11" s="2"/>
      <c r="B11" s="10" t="s">
        <v>509</v>
      </c>
      <c r="C11" s="10"/>
      <c r="D11" s="13">
        <f>SUM(nota_027!D6:'nota_027'!D10)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198</v>
      </c>
      <c r="C2" s="23"/>
      <c r="D2" s="23"/>
      <c r="E2" s="1"/>
    </row>
    <row r="3" spans="1:5" x14ac:dyDescent="0.25">
      <c r="A3" s="1"/>
      <c r="B3" s="89" t="s">
        <v>353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672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25">
      <c r="A7" s="2"/>
      <c r="B7" s="24" t="s">
        <v>673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25">
      <c r="A8" s="2"/>
      <c r="B8" s="18" t="s">
        <v>674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25">
      <c r="A9" s="2"/>
      <c r="B9" s="7" t="s">
        <v>675</v>
      </c>
      <c r="C9" s="14">
        <v>0</v>
      </c>
      <c r="D9" s="14">
        <v>0</v>
      </c>
      <c r="E9" s="15"/>
    </row>
    <row r="10" spans="1:5" x14ac:dyDescent="0.25">
      <c r="A10" s="2"/>
      <c r="B10" s="7" t="s">
        <v>675</v>
      </c>
      <c r="C10" s="14">
        <v>0</v>
      </c>
      <c r="D10" s="14">
        <v>0</v>
      </c>
      <c r="E10" s="15"/>
    </row>
    <row r="11" spans="1:5" x14ac:dyDescent="0.25">
      <c r="A11" s="2"/>
      <c r="B11" s="7" t="s">
        <v>675</v>
      </c>
      <c r="C11" s="14">
        <v>0</v>
      </c>
      <c r="D11" s="14">
        <v>0</v>
      </c>
      <c r="E11" s="15"/>
    </row>
    <row r="12" spans="1:5" x14ac:dyDescent="0.25">
      <c r="A12" s="2"/>
      <c r="B12" s="18" t="s">
        <v>676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677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25">
      <c r="A14" s="2"/>
      <c r="B14" s="7" t="s">
        <v>100</v>
      </c>
      <c r="C14" s="14">
        <v>0</v>
      </c>
      <c r="D14" s="14">
        <v>0</v>
      </c>
      <c r="E14" s="15"/>
    </row>
    <row r="15" spans="1:5" x14ac:dyDescent="0.25">
      <c r="A15" s="2"/>
      <c r="B15" s="7" t="s">
        <v>100</v>
      </c>
      <c r="C15" s="14">
        <v>0</v>
      </c>
      <c r="D15" s="14">
        <v>0</v>
      </c>
      <c r="E15" s="15"/>
    </row>
    <row r="16" spans="1:5" x14ac:dyDescent="0.25">
      <c r="A16" s="2"/>
      <c r="B16" s="18" t="s">
        <v>678</v>
      </c>
      <c r="C16" s="14">
        <v>0</v>
      </c>
      <c r="D16" s="14">
        <v>0</v>
      </c>
      <c r="E16" s="15"/>
    </row>
    <row r="17" spans="1:5" x14ac:dyDescent="0.25">
      <c r="A17" s="2"/>
      <c r="B17" s="24" t="s">
        <v>679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25">
      <c r="A18" s="2"/>
      <c r="B18" s="18" t="s">
        <v>680</v>
      </c>
      <c r="C18" s="14">
        <v>0</v>
      </c>
      <c r="D18" s="14">
        <v>0</v>
      </c>
      <c r="E18" s="15"/>
    </row>
    <row r="19" spans="1:5" x14ac:dyDescent="0.25">
      <c r="A19" s="2"/>
      <c r="B19" s="18" t="s">
        <v>681</v>
      </c>
      <c r="C19" s="14">
        <v>0</v>
      </c>
      <c r="D19" s="14">
        <v>0</v>
      </c>
      <c r="E19" s="15"/>
    </row>
    <row r="20" spans="1:5" x14ac:dyDescent="0.25">
      <c r="A20" s="2"/>
      <c r="B20" s="18" t="s">
        <v>486</v>
      </c>
      <c r="C20" s="14">
        <v>0</v>
      </c>
      <c r="D20" s="14">
        <v>0</v>
      </c>
      <c r="E20" s="15"/>
    </row>
    <row r="21" spans="1:5" x14ac:dyDescent="0.25">
      <c r="A21" s="2"/>
      <c r="B21" s="24" t="s">
        <v>682</v>
      </c>
      <c r="C21" s="14">
        <f>nota_028!C22</f>
        <v>0</v>
      </c>
      <c r="D21" s="14">
        <f>nota_028!D22</f>
        <v>0</v>
      </c>
      <c r="E21" s="15"/>
    </row>
    <row r="22" spans="1:5" x14ac:dyDescent="0.25">
      <c r="A22" s="2"/>
      <c r="B22" s="18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683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25">
      <c r="A24" s="2"/>
      <c r="B24" s="18" t="s">
        <v>684</v>
      </c>
      <c r="C24" s="14">
        <v>0</v>
      </c>
      <c r="D24" s="14">
        <v>0</v>
      </c>
      <c r="E24" s="15"/>
    </row>
    <row r="25" spans="1:5" x14ac:dyDescent="0.25">
      <c r="A25" s="2"/>
      <c r="B25" s="18" t="s">
        <v>685</v>
      </c>
      <c r="C25" s="14">
        <v>0</v>
      </c>
      <c r="D25" s="14">
        <v>0</v>
      </c>
      <c r="E25" s="15"/>
    </row>
    <row r="26" spans="1:5" x14ac:dyDescent="0.25">
      <c r="A26" s="2"/>
      <c r="B26" s="18" t="s">
        <v>686</v>
      </c>
      <c r="C26" s="14">
        <v>0</v>
      </c>
      <c r="D26" s="14">
        <v>0</v>
      </c>
      <c r="E26" s="15"/>
    </row>
    <row r="27" spans="1:5" x14ac:dyDescent="0.25">
      <c r="A27" s="2"/>
      <c r="B27" s="18" t="s">
        <v>687</v>
      </c>
      <c r="C27" s="14">
        <v>0</v>
      </c>
      <c r="D27" s="14">
        <v>0</v>
      </c>
      <c r="E27" s="15"/>
    </row>
    <row r="28" spans="1:5" x14ac:dyDescent="0.25">
      <c r="A28" s="2"/>
      <c r="B28" s="18" t="s">
        <v>688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689</v>
      </c>
      <c r="C29" s="14">
        <v>0</v>
      </c>
      <c r="D29" s="14">
        <v>0</v>
      </c>
      <c r="E29" s="15"/>
    </row>
    <row r="30" spans="1:5" x14ac:dyDescent="0.25">
      <c r="A30" s="2"/>
      <c r="B30" s="18" t="s">
        <v>690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25">
      <c r="A31" s="2"/>
      <c r="B31" s="7" t="s">
        <v>680</v>
      </c>
      <c r="C31" s="14">
        <v>0</v>
      </c>
      <c r="D31" s="14">
        <v>0</v>
      </c>
      <c r="E31" s="15"/>
    </row>
    <row r="32" spans="1:5" x14ac:dyDescent="0.25">
      <c r="A32" s="2"/>
      <c r="B32" s="7" t="s">
        <v>681</v>
      </c>
      <c r="C32" s="14">
        <v>0</v>
      </c>
      <c r="D32" s="14">
        <v>0</v>
      </c>
      <c r="E32" s="15"/>
    </row>
    <row r="33" spans="1:5" x14ac:dyDescent="0.25">
      <c r="A33" s="2"/>
      <c r="B33" s="7" t="s">
        <v>486</v>
      </c>
      <c r="C33" s="14">
        <v>0</v>
      </c>
      <c r="D33" s="14">
        <v>0</v>
      </c>
      <c r="E33" s="15"/>
    </row>
    <row r="34" spans="1:5" x14ac:dyDescent="0.25">
      <c r="A34" s="2"/>
      <c r="B34" s="18" t="s">
        <v>691</v>
      </c>
      <c r="C34" s="14">
        <v>0</v>
      </c>
      <c r="D34" s="14">
        <v>0</v>
      </c>
      <c r="E34" s="15"/>
    </row>
    <row r="35" spans="1:5" x14ac:dyDescent="0.25">
      <c r="A35" s="2"/>
      <c r="B35" s="18" t="s">
        <v>692</v>
      </c>
      <c r="C35" s="14">
        <v>0</v>
      </c>
      <c r="D35" s="14">
        <v>0</v>
      </c>
      <c r="E35" s="15"/>
    </row>
    <row r="36" spans="1:5" x14ac:dyDescent="0.25">
      <c r="A36" s="2"/>
      <c r="B36" s="18" t="s">
        <v>693</v>
      </c>
      <c r="C36" s="14">
        <v>0</v>
      </c>
      <c r="D36" s="14">
        <v>0</v>
      </c>
      <c r="E36" s="15"/>
    </row>
    <row r="37" spans="1:5" x14ac:dyDescent="0.25">
      <c r="A37" s="2"/>
      <c r="B37" s="10" t="s">
        <v>694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25">
      <c r="A38" s="2"/>
      <c r="B38" s="24" t="s">
        <v>27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25">
      <c r="A39" s="2"/>
      <c r="B39" s="24" t="s">
        <v>695</v>
      </c>
      <c r="C39" s="14">
        <v>0</v>
      </c>
      <c r="D39" s="14">
        <v>0</v>
      </c>
      <c r="E39" s="15"/>
    </row>
    <row r="40" spans="1:5" x14ac:dyDescent="0.25">
      <c r="A40" s="2"/>
      <c r="B40" s="18" t="s">
        <v>696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25">
      <c r="A41" s="2"/>
      <c r="B41" s="7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100</v>
      </c>
      <c r="C42" s="14">
        <v>0</v>
      </c>
      <c r="D42" s="14">
        <v>0</v>
      </c>
      <c r="E42" s="15"/>
    </row>
    <row r="43" spans="1:5" x14ac:dyDescent="0.25">
      <c r="A43" s="2"/>
      <c r="B43" s="18" t="s">
        <v>697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25">
      <c r="A44" s="2"/>
      <c r="B44" s="7" t="s">
        <v>100</v>
      </c>
      <c r="C44" s="14">
        <v>0</v>
      </c>
      <c r="D44" s="14">
        <v>0</v>
      </c>
      <c r="E44" s="15"/>
    </row>
    <row r="45" spans="1:5" x14ac:dyDescent="0.25">
      <c r="A45" s="2"/>
      <c r="B45" s="7" t="s">
        <v>100</v>
      </c>
      <c r="C45" s="14">
        <v>0</v>
      </c>
      <c r="D45" s="14">
        <v>0</v>
      </c>
      <c r="E45" s="15"/>
    </row>
    <row r="46" spans="1:5" x14ac:dyDescent="0.25">
      <c r="A46" s="2"/>
      <c r="B46" s="24" t="s">
        <v>698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25">
      <c r="A47" s="2"/>
      <c r="B47" s="18" t="s">
        <v>699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18" t="s">
        <v>652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25">
      <c r="A51" s="2"/>
      <c r="B51" s="7" t="s">
        <v>700</v>
      </c>
      <c r="C51" s="14">
        <v>0</v>
      </c>
      <c r="D51" s="14"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24" t="s">
        <v>701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25">
      <c r="A56" s="2"/>
      <c r="B56" s="18" t="s">
        <v>699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18" t="s">
        <v>652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25">
      <c r="A60" s="2"/>
      <c r="B60" s="7" t="s">
        <v>702</v>
      </c>
      <c r="C60" s="14">
        <v>0</v>
      </c>
      <c r="D60" s="14">
        <v>0</v>
      </c>
      <c r="E60" s="15"/>
    </row>
    <row r="61" spans="1:5" x14ac:dyDescent="0.25">
      <c r="A61" s="2"/>
      <c r="B61" s="7" t="s">
        <v>703</v>
      </c>
      <c r="C61" s="14">
        <v>0</v>
      </c>
      <c r="D61" s="14"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24" t="s">
        <v>704</v>
      </c>
      <c r="C64" s="14">
        <v>0</v>
      </c>
      <c r="D64" s="14">
        <v>0</v>
      </c>
      <c r="E64" s="15"/>
    </row>
    <row r="65" spans="1:5" x14ac:dyDescent="0.25">
      <c r="A65" s="1"/>
      <c r="B65" s="11"/>
      <c r="C65" s="11"/>
      <c r="D65" s="11"/>
      <c r="E65" s="1"/>
    </row>
    <row r="66" spans="1:5" x14ac:dyDescent="0.25">
      <c r="A66" s="1"/>
      <c r="B66" s="17" t="s">
        <v>502</v>
      </c>
      <c r="C66" s="17"/>
      <c r="D66" s="17"/>
      <c r="E66" s="1"/>
    </row>
    <row r="67" spans="1:5" x14ac:dyDescent="0.25">
      <c r="A67" s="2"/>
      <c r="B67" s="92"/>
      <c r="C67" s="88"/>
      <c r="D67" s="88"/>
      <c r="E67" s="15"/>
    </row>
    <row r="68" spans="1:5" x14ac:dyDescent="0.25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199</v>
      </c>
      <c r="C2" s="23"/>
      <c r="D2" s="23"/>
      <c r="E2" s="23"/>
      <c r="F2" s="23"/>
      <c r="G2" s="1"/>
    </row>
    <row r="3" spans="1:7" x14ac:dyDescent="0.25">
      <c r="A3" s="1"/>
      <c r="B3" s="89" t="s">
        <v>354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705</v>
      </c>
      <c r="C5" s="4" t="s">
        <v>713</v>
      </c>
      <c r="D5" s="4" t="s">
        <v>714</v>
      </c>
      <c r="E5" s="4" t="s">
        <v>715</v>
      </c>
      <c r="F5" s="4" t="s">
        <v>714</v>
      </c>
      <c r="G5" s="15"/>
    </row>
    <row r="6" spans="1:7" x14ac:dyDescent="0.25">
      <c r="A6" s="2"/>
      <c r="B6" s="5" t="s">
        <v>7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25">
      <c r="A7" s="2"/>
      <c r="B7" s="18" t="s">
        <v>649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25">
      <c r="A8" s="2"/>
      <c r="B8" s="7" t="s">
        <v>706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7" t="s">
        <v>707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7" t="s">
        <v>708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7" t="s">
        <v>709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650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25">
      <c r="A13" s="2"/>
      <c r="B13" s="7" t="s">
        <v>706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7" t="s">
        <v>707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7" t="s">
        <v>708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7" t="s">
        <v>710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25">
      <c r="A17" s="2"/>
      <c r="B17" s="8" t="s">
        <v>8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8" t="s">
        <v>9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7" t="s">
        <v>709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5" t="s">
        <v>11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25">
      <c r="A21" s="2"/>
      <c r="B21" s="18" t="s">
        <v>649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25">
      <c r="A22" s="2"/>
      <c r="B22" s="7" t="s">
        <v>706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7" t="s">
        <v>707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7" t="s">
        <v>708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7" t="s">
        <v>709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650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25">
      <c r="A27" s="2"/>
      <c r="B27" s="7" t="s">
        <v>706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7" t="s">
        <v>707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25">
      <c r="A29" s="2"/>
      <c r="B29" s="7" t="s">
        <v>708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7" t="s">
        <v>710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25">
      <c r="A31" s="2"/>
      <c r="B31" s="8" t="s">
        <v>8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8" t="s">
        <v>9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25">
      <c r="A33" s="2"/>
      <c r="B33" s="7" t="s">
        <v>709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5" t="s">
        <v>12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25">
      <c r="A35" s="2"/>
      <c r="B35" s="18" t="s">
        <v>649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25">
      <c r="A36" s="2"/>
      <c r="B36" s="7" t="s">
        <v>706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7" t="s">
        <v>707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2"/>
      <c r="B38" s="7" t="s">
        <v>708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2"/>
      <c r="B39" s="7" t="s">
        <v>709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25">
      <c r="A40" s="2"/>
      <c r="B40" s="18" t="s">
        <v>650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25">
      <c r="A41" s="2"/>
      <c r="B41" s="7" t="s">
        <v>706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25">
      <c r="A42" s="2"/>
      <c r="B42" s="7" t="s">
        <v>707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25">
      <c r="A43" s="2"/>
      <c r="B43" s="7" t="s">
        <v>708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25">
      <c r="A44" s="2"/>
      <c r="B44" s="7" t="s">
        <v>710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25">
      <c r="A45" s="2"/>
      <c r="B45" s="8" t="s">
        <v>8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25">
      <c r="A46" s="2"/>
      <c r="B46" s="8" t="s">
        <v>9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25">
      <c r="A47" s="2"/>
      <c r="B47" s="7" t="s">
        <v>711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25">
      <c r="A48" s="2"/>
      <c r="B48" s="7" t="s">
        <v>709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25">
      <c r="A49" s="2"/>
      <c r="B49" s="7" t="s">
        <v>712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25">
      <c r="A50" s="1"/>
      <c r="B50" s="11"/>
      <c r="C50" s="11"/>
      <c r="D50" s="11"/>
      <c r="E50" s="11"/>
      <c r="F50" s="11"/>
      <c r="G50" s="1"/>
    </row>
    <row r="51" spans="1:7" x14ac:dyDescent="0.25">
      <c r="A51" s="1"/>
      <c r="B51" s="17" t="s">
        <v>502</v>
      </c>
      <c r="C51" s="17"/>
      <c r="D51" s="17"/>
      <c r="E51" s="17"/>
      <c r="F51" s="17"/>
      <c r="G51" s="1"/>
    </row>
    <row r="52" spans="1:7" x14ac:dyDescent="0.25">
      <c r="A52" s="2"/>
      <c r="B52" s="92"/>
      <c r="C52" s="88"/>
      <c r="D52" s="88"/>
      <c r="E52" s="88"/>
      <c r="F52" s="88"/>
      <c r="G52" s="15"/>
    </row>
    <row r="53" spans="1:7" x14ac:dyDescent="0.25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200</v>
      </c>
      <c r="C2" s="23"/>
      <c r="D2" s="23"/>
      <c r="E2" s="1"/>
    </row>
    <row r="3" spans="1:5" x14ac:dyDescent="0.25">
      <c r="A3" s="1"/>
      <c r="B3" s="89" t="s">
        <v>355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705</v>
      </c>
      <c r="C5" s="4" t="s">
        <v>726</v>
      </c>
      <c r="D5" s="4" t="s">
        <v>727</v>
      </c>
      <c r="E5" s="15"/>
    </row>
    <row r="6" spans="1:5" x14ac:dyDescent="0.25">
      <c r="A6" s="2"/>
      <c r="B6" s="5" t="s">
        <v>716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25">
      <c r="A7" s="2"/>
      <c r="B7" s="18" t="s">
        <v>649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25">
      <c r="A8" s="2"/>
      <c r="B8" s="7" t="s">
        <v>706</v>
      </c>
      <c r="C8" s="14">
        <v>0</v>
      </c>
      <c r="D8" s="14">
        <v>0</v>
      </c>
      <c r="E8" s="15"/>
    </row>
    <row r="9" spans="1:5" x14ac:dyDescent="0.25">
      <c r="A9" s="2"/>
      <c r="B9" s="7" t="s">
        <v>717</v>
      </c>
      <c r="C9" s="14">
        <v>0</v>
      </c>
      <c r="D9" s="14">
        <v>0</v>
      </c>
      <c r="E9" s="15"/>
    </row>
    <row r="10" spans="1:5" x14ac:dyDescent="0.25">
      <c r="A10" s="2"/>
      <c r="B10" s="7" t="s">
        <v>718</v>
      </c>
      <c r="C10" s="14">
        <v>0</v>
      </c>
      <c r="D10" s="14">
        <v>0</v>
      </c>
      <c r="E10" s="15"/>
    </row>
    <row r="11" spans="1:5" x14ac:dyDescent="0.25">
      <c r="A11" s="2"/>
      <c r="B11" s="7" t="s">
        <v>719</v>
      </c>
      <c r="C11" s="14">
        <v>0</v>
      </c>
      <c r="D11" s="14">
        <v>0</v>
      </c>
      <c r="E11" s="15"/>
    </row>
    <row r="12" spans="1:5" x14ac:dyDescent="0.25">
      <c r="A12" s="2"/>
      <c r="B12" s="7" t="s">
        <v>486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650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25">
      <c r="A14" s="2"/>
      <c r="B14" s="7" t="s">
        <v>706</v>
      </c>
      <c r="C14" s="14">
        <v>0</v>
      </c>
      <c r="D14" s="14">
        <v>0</v>
      </c>
      <c r="E14" s="15"/>
    </row>
    <row r="15" spans="1:5" x14ac:dyDescent="0.25">
      <c r="A15" s="2"/>
      <c r="B15" s="7" t="s">
        <v>717</v>
      </c>
      <c r="C15" s="14">
        <v>0</v>
      </c>
      <c r="D15" s="14">
        <v>0</v>
      </c>
      <c r="E15" s="15"/>
    </row>
    <row r="16" spans="1:5" x14ac:dyDescent="0.25">
      <c r="A16" s="2"/>
      <c r="B16" s="7" t="s">
        <v>718</v>
      </c>
      <c r="C16" s="14">
        <v>0</v>
      </c>
      <c r="D16" s="14">
        <v>0</v>
      </c>
      <c r="E16" s="15"/>
    </row>
    <row r="17" spans="1:5" x14ac:dyDescent="0.25">
      <c r="A17" s="2"/>
      <c r="B17" s="7" t="s">
        <v>719</v>
      </c>
      <c r="C17" s="14">
        <v>0</v>
      </c>
      <c r="D17" s="14">
        <v>0</v>
      </c>
      <c r="E17" s="15"/>
    </row>
    <row r="18" spans="1:5" x14ac:dyDescent="0.25">
      <c r="A18" s="2"/>
      <c r="B18" s="7" t="s">
        <v>720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25">
      <c r="A19" s="2"/>
      <c r="B19" s="8" t="s">
        <v>8</v>
      </c>
      <c r="C19" s="14">
        <v>0</v>
      </c>
      <c r="D19" s="14">
        <v>0</v>
      </c>
      <c r="E19" s="15"/>
    </row>
    <row r="20" spans="1:5" x14ac:dyDescent="0.25">
      <c r="A20" s="2"/>
      <c r="B20" s="8" t="s">
        <v>9</v>
      </c>
      <c r="C20" s="14">
        <v>0</v>
      </c>
      <c r="D20" s="14">
        <v>0</v>
      </c>
      <c r="E20" s="15"/>
    </row>
    <row r="21" spans="1:5" x14ac:dyDescent="0.25">
      <c r="A21" s="2"/>
      <c r="B21" s="7" t="s">
        <v>486</v>
      </c>
      <c r="C21" s="14">
        <v>0</v>
      </c>
      <c r="D21" s="14">
        <v>0</v>
      </c>
      <c r="E21" s="15"/>
    </row>
    <row r="22" spans="1:5" x14ac:dyDescent="0.25">
      <c r="A22" s="2"/>
      <c r="B22" s="5" t="s">
        <v>721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25">
      <c r="A23" s="2"/>
      <c r="B23" s="18" t="s">
        <v>649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25">
      <c r="A24" s="2"/>
      <c r="B24" s="7" t="s">
        <v>706</v>
      </c>
      <c r="C24" s="14">
        <v>0</v>
      </c>
      <c r="D24" s="14">
        <v>0</v>
      </c>
      <c r="E24" s="15"/>
    </row>
    <row r="25" spans="1:5" x14ac:dyDescent="0.25">
      <c r="A25" s="2"/>
      <c r="B25" s="7" t="s">
        <v>717</v>
      </c>
      <c r="C25" s="14">
        <v>0</v>
      </c>
      <c r="D25" s="14">
        <v>0</v>
      </c>
      <c r="E25" s="15"/>
    </row>
    <row r="26" spans="1:5" x14ac:dyDescent="0.25">
      <c r="A26" s="2"/>
      <c r="B26" s="7" t="s">
        <v>718</v>
      </c>
      <c r="C26" s="14">
        <v>0</v>
      </c>
      <c r="D26" s="14">
        <v>0</v>
      </c>
      <c r="E26" s="15"/>
    </row>
    <row r="27" spans="1:5" x14ac:dyDescent="0.25">
      <c r="A27" s="2"/>
      <c r="B27" s="7" t="s">
        <v>719</v>
      </c>
      <c r="C27" s="14">
        <v>0</v>
      </c>
      <c r="D27" s="14">
        <v>0</v>
      </c>
      <c r="E27" s="15"/>
    </row>
    <row r="28" spans="1:5" x14ac:dyDescent="0.25">
      <c r="A28" s="2"/>
      <c r="B28" s="7" t="s">
        <v>486</v>
      </c>
      <c r="C28" s="14">
        <v>0</v>
      </c>
      <c r="D28" s="14">
        <v>0</v>
      </c>
      <c r="E28" s="15"/>
    </row>
    <row r="29" spans="1:5" x14ac:dyDescent="0.25">
      <c r="A29" s="2"/>
      <c r="B29" s="18" t="s">
        <v>650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25">
      <c r="A30" s="2"/>
      <c r="B30" s="7" t="s">
        <v>706</v>
      </c>
      <c r="C30" s="14">
        <v>0</v>
      </c>
      <c r="D30" s="14">
        <v>0</v>
      </c>
      <c r="E30" s="15"/>
    </row>
    <row r="31" spans="1:5" x14ac:dyDescent="0.25">
      <c r="A31" s="2"/>
      <c r="B31" s="7" t="s">
        <v>717</v>
      </c>
      <c r="C31" s="14">
        <v>0</v>
      </c>
      <c r="D31" s="14">
        <v>0</v>
      </c>
      <c r="E31" s="15"/>
    </row>
    <row r="32" spans="1:5" x14ac:dyDescent="0.25">
      <c r="A32" s="2"/>
      <c r="B32" s="7" t="s">
        <v>718</v>
      </c>
      <c r="C32" s="14">
        <v>0</v>
      </c>
      <c r="D32" s="14">
        <v>0</v>
      </c>
      <c r="E32" s="15"/>
    </row>
    <row r="33" spans="1:5" x14ac:dyDescent="0.25">
      <c r="A33" s="2"/>
      <c r="B33" s="7" t="s">
        <v>719</v>
      </c>
      <c r="C33" s="14">
        <v>0</v>
      </c>
      <c r="D33" s="14">
        <v>0</v>
      </c>
      <c r="E33" s="15"/>
    </row>
    <row r="34" spans="1:5" x14ac:dyDescent="0.25">
      <c r="A34" s="2"/>
      <c r="B34" s="7" t="s">
        <v>720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25">
      <c r="A35" s="2"/>
      <c r="B35" s="8" t="s">
        <v>8</v>
      </c>
      <c r="C35" s="14">
        <v>0</v>
      </c>
      <c r="D35" s="14">
        <v>0</v>
      </c>
      <c r="E35" s="15"/>
    </row>
    <row r="36" spans="1:5" x14ac:dyDescent="0.25">
      <c r="A36" s="2"/>
      <c r="B36" s="8" t="s">
        <v>9</v>
      </c>
      <c r="C36" s="14">
        <v>0</v>
      </c>
      <c r="D36" s="14">
        <v>0</v>
      </c>
      <c r="E36" s="15"/>
    </row>
    <row r="37" spans="1:5" x14ac:dyDescent="0.25">
      <c r="A37" s="2"/>
      <c r="B37" s="7" t="s">
        <v>486</v>
      </c>
      <c r="C37" s="14">
        <v>0</v>
      </c>
      <c r="D37" s="14">
        <v>0</v>
      </c>
      <c r="E37" s="15"/>
    </row>
    <row r="38" spans="1:5" x14ac:dyDescent="0.25">
      <c r="A38" s="2"/>
      <c r="B38" s="5" t="s">
        <v>722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25">
      <c r="A39" s="2"/>
      <c r="B39" s="18" t="s">
        <v>649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25">
      <c r="A40" s="2"/>
      <c r="B40" s="7" t="s">
        <v>706</v>
      </c>
      <c r="C40" s="14">
        <v>0</v>
      </c>
      <c r="D40" s="14">
        <v>0</v>
      </c>
      <c r="E40" s="15"/>
    </row>
    <row r="41" spans="1:5" x14ac:dyDescent="0.25">
      <c r="A41" s="2"/>
      <c r="B41" s="7" t="s">
        <v>717</v>
      </c>
      <c r="C41" s="14">
        <v>0</v>
      </c>
      <c r="D41" s="14">
        <v>0</v>
      </c>
      <c r="E41" s="15"/>
    </row>
    <row r="42" spans="1:5" x14ac:dyDescent="0.25">
      <c r="A42" s="2"/>
      <c r="B42" s="7" t="s">
        <v>718</v>
      </c>
      <c r="C42" s="14">
        <v>0</v>
      </c>
      <c r="D42" s="14">
        <v>0</v>
      </c>
      <c r="E42" s="15"/>
    </row>
    <row r="43" spans="1:5" x14ac:dyDescent="0.25">
      <c r="A43" s="2"/>
      <c r="B43" s="7" t="s">
        <v>719</v>
      </c>
      <c r="C43" s="14">
        <v>0</v>
      </c>
      <c r="D43" s="14">
        <v>0</v>
      </c>
      <c r="E43" s="15"/>
    </row>
    <row r="44" spans="1:5" x14ac:dyDescent="0.25">
      <c r="A44" s="2"/>
      <c r="B44" s="7" t="s">
        <v>486</v>
      </c>
      <c r="C44" s="14">
        <v>0</v>
      </c>
      <c r="D44" s="14">
        <v>0</v>
      </c>
      <c r="E44" s="15"/>
    </row>
    <row r="45" spans="1:5" x14ac:dyDescent="0.25">
      <c r="A45" s="2"/>
      <c r="B45" s="18" t="s">
        <v>650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25">
      <c r="A46" s="2"/>
      <c r="B46" s="7" t="s">
        <v>706</v>
      </c>
      <c r="C46" s="14">
        <v>3071117.44</v>
      </c>
      <c r="D46" s="14">
        <v>1200355.5</v>
      </c>
      <c r="E46" s="15"/>
    </row>
    <row r="47" spans="1:5" x14ac:dyDescent="0.25">
      <c r="A47" s="2"/>
      <c r="B47" s="7" t="s">
        <v>717</v>
      </c>
      <c r="C47" s="14">
        <v>0</v>
      </c>
      <c r="D47" s="14">
        <v>0</v>
      </c>
      <c r="E47" s="15"/>
    </row>
    <row r="48" spans="1:5" x14ac:dyDescent="0.25">
      <c r="A48" s="2"/>
      <c r="B48" s="7" t="s">
        <v>718</v>
      </c>
      <c r="C48" s="14">
        <v>0</v>
      </c>
      <c r="D48" s="14">
        <v>0</v>
      </c>
      <c r="E48" s="15"/>
    </row>
    <row r="49" spans="1:5" x14ac:dyDescent="0.25">
      <c r="A49" s="2"/>
      <c r="B49" s="7" t="s">
        <v>720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25">
      <c r="A50" s="1"/>
      <c r="B50" s="8" t="s">
        <v>8</v>
      </c>
      <c r="C50" s="14">
        <v>0</v>
      </c>
      <c r="D50" s="14">
        <v>0</v>
      </c>
      <c r="E50" s="1"/>
    </row>
    <row r="51" spans="1:5" x14ac:dyDescent="0.25">
      <c r="A51" s="1"/>
      <c r="B51" s="8" t="s">
        <v>9</v>
      </c>
      <c r="C51" s="14">
        <v>0</v>
      </c>
      <c r="D51" s="14">
        <v>0</v>
      </c>
      <c r="E51" s="1"/>
    </row>
    <row r="52" spans="1:5" x14ac:dyDescent="0.25">
      <c r="A52" s="1"/>
      <c r="B52" s="7" t="s">
        <v>723</v>
      </c>
      <c r="C52" s="14">
        <v>0</v>
      </c>
      <c r="D52" s="14">
        <v>0</v>
      </c>
      <c r="E52" s="1"/>
    </row>
    <row r="53" spans="1:5" x14ac:dyDescent="0.25">
      <c r="A53" s="1"/>
      <c r="B53" s="7" t="s">
        <v>719</v>
      </c>
      <c r="C53" s="14">
        <v>0</v>
      </c>
      <c r="D53" s="14">
        <v>0</v>
      </c>
      <c r="E53" s="1"/>
    </row>
    <row r="54" spans="1:5" x14ac:dyDescent="0.25">
      <c r="A54" s="1"/>
      <c r="B54" s="7" t="s">
        <v>724</v>
      </c>
      <c r="C54" s="14">
        <v>0</v>
      </c>
      <c r="D54" s="14">
        <v>0</v>
      </c>
      <c r="E54" s="1"/>
    </row>
    <row r="55" spans="1:5" x14ac:dyDescent="0.25">
      <c r="A55" s="1"/>
      <c r="B55" s="7" t="s">
        <v>725</v>
      </c>
      <c r="C55" s="14">
        <v>0</v>
      </c>
      <c r="D55" s="14">
        <v>0</v>
      </c>
      <c r="E55" s="1"/>
    </row>
    <row r="56" spans="1:5" x14ac:dyDescent="0.25">
      <c r="A56" s="1"/>
      <c r="B56" s="7" t="s">
        <v>486</v>
      </c>
      <c r="C56" s="14">
        <v>0</v>
      </c>
      <c r="D56" s="14">
        <v>0</v>
      </c>
      <c r="E56" s="1"/>
    </row>
    <row r="57" spans="1:5" x14ac:dyDescent="0.25">
      <c r="A57" s="1"/>
      <c r="B57" s="11"/>
      <c r="C57" s="11"/>
      <c r="D57" s="11"/>
      <c r="E57" s="1"/>
    </row>
    <row r="58" spans="1:5" x14ac:dyDescent="0.25">
      <c r="A58" s="1"/>
      <c r="B58" s="17" t="s">
        <v>502</v>
      </c>
      <c r="C58" s="17"/>
      <c r="D58" s="17"/>
      <c r="E58" s="1"/>
    </row>
    <row r="59" spans="1:5" x14ac:dyDescent="0.25">
      <c r="A59" s="2"/>
      <c r="B59" s="92"/>
      <c r="C59" s="88"/>
      <c r="D59" s="88"/>
      <c r="E59" s="15"/>
    </row>
    <row r="60" spans="1:5" x14ac:dyDescent="0.25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201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356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</cols>
  <sheetData>
    <row r="1" spans="1:7" x14ac:dyDescent="0.25">
      <c r="A1" s="1"/>
      <c r="B1" s="1"/>
      <c r="C1" s="1"/>
      <c r="D1" s="40"/>
      <c r="E1" s="40"/>
      <c r="F1" s="1"/>
    </row>
    <row r="2" spans="1:7" ht="22.5" customHeight="1" x14ac:dyDescent="0.25">
      <c r="A2" s="1"/>
      <c r="B2" s="47" t="s">
        <v>1711</v>
      </c>
      <c r="C2" s="1"/>
      <c r="D2" s="87"/>
      <c r="E2" s="87"/>
      <c r="F2" s="1"/>
    </row>
    <row r="3" spans="1:7" x14ac:dyDescent="0.25">
      <c r="A3" s="1"/>
      <c r="B3" s="3"/>
      <c r="C3" s="3"/>
      <c r="D3" s="3"/>
      <c r="E3" s="3"/>
      <c r="F3" s="1"/>
    </row>
    <row r="4" spans="1:7" ht="30" x14ac:dyDescent="0.25">
      <c r="A4" s="2"/>
      <c r="B4" s="48" t="s">
        <v>120</v>
      </c>
      <c r="C4" s="4"/>
      <c r="D4" s="48" t="s">
        <v>1707</v>
      </c>
      <c r="E4" s="48" t="s">
        <v>1710</v>
      </c>
      <c r="F4" s="15"/>
    </row>
    <row r="5" spans="1:7" x14ac:dyDescent="0.25">
      <c r="A5" s="2"/>
      <c r="B5" s="5" t="s">
        <v>1682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15"/>
      <c r="G5" s="32"/>
    </row>
    <row r="6" spans="1:7" x14ac:dyDescent="0.25">
      <c r="A6" s="2"/>
      <c r="B6" s="7" t="s">
        <v>34</v>
      </c>
      <c r="C6" s="12"/>
      <c r="D6" s="34"/>
      <c r="E6" s="34"/>
      <c r="F6" s="15"/>
    </row>
    <row r="7" spans="1:7" x14ac:dyDescent="0.25">
      <c r="A7" s="2"/>
      <c r="B7" s="18" t="s">
        <v>1678</v>
      </c>
      <c r="C7" s="12"/>
      <c r="D7" s="14">
        <f>73233.57+171798.75+2284.15</f>
        <v>247316.47</v>
      </c>
      <c r="E7" s="69">
        <f>399997.69</f>
        <v>399997.69</v>
      </c>
      <c r="F7" s="15"/>
    </row>
    <row r="8" spans="1:7" x14ac:dyDescent="0.25">
      <c r="A8" s="2"/>
      <c r="B8" s="18" t="s">
        <v>1679</v>
      </c>
      <c r="C8" s="12"/>
      <c r="D8" s="14">
        <f>2520+20312604.21</f>
        <v>20315124.210000001</v>
      </c>
      <c r="E8" s="69">
        <f>806633.99+73182.3+10077829.1+3687324.67</f>
        <v>14644970.060000001</v>
      </c>
      <c r="F8" s="15"/>
    </row>
    <row r="9" spans="1:7" x14ac:dyDescent="0.25">
      <c r="A9" s="2"/>
      <c r="B9" s="5" t="s">
        <v>1673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15"/>
    </row>
    <row r="10" spans="1:7" x14ac:dyDescent="0.25">
      <c r="A10" s="2"/>
      <c r="B10" s="7" t="s">
        <v>81</v>
      </c>
      <c r="C10" s="12"/>
      <c r="D10" s="34">
        <v>0</v>
      </c>
      <c r="E10" s="34">
        <v>0</v>
      </c>
      <c r="F10" s="15"/>
    </row>
    <row r="11" spans="1:7" x14ac:dyDescent="0.25">
      <c r="A11" s="2"/>
      <c r="B11" s="18" t="s">
        <v>1680</v>
      </c>
      <c r="C11" s="12"/>
      <c r="D11" s="14"/>
      <c r="E11" s="14"/>
      <c r="F11" s="15"/>
    </row>
    <row r="12" spans="1:7" x14ac:dyDescent="0.25">
      <c r="A12" s="2"/>
      <c r="B12" s="18" t="s">
        <v>1681</v>
      </c>
      <c r="C12" s="12"/>
      <c r="D12" s="14">
        <v>18863711.219999999</v>
      </c>
      <c r="E12" s="69">
        <f>8073286.32+4804904.8+571503.22</f>
        <v>13449694.340000002</v>
      </c>
      <c r="F12" s="15"/>
    </row>
    <row r="13" spans="1:7" x14ac:dyDescent="0.25">
      <c r="A13" s="2"/>
      <c r="B13" s="5" t="s">
        <v>82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15"/>
    </row>
    <row r="14" spans="1:7" x14ac:dyDescent="0.25">
      <c r="A14" s="2"/>
      <c r="B14" s="5" t="s">
        <v>83</v>
      </c>
      <c r="C14" s="4">
        <v>19</v>
      </c>
      <c r="D14" s="13">
        <f>3222.22+125181.96+64507.5+41718</f>
        <v>234629.68</v>
      </c>
      <c r="E14" s="69">
        <f>175469.05+57459.07+51397.94</f>
        <v>284326.06</v>
      </c>
      <c r="F14" s="15"/>
      <c r="G14" s="32"/>
    </row>
    <row r="15" spans="1:7" x14ac:dyDescent="0.25">
      <c r="A15" s="2"/>
      <c r="B15" s="5" t="s">
        <v>84</v>
      </c>
      <c r="C15" s="4">
        <v>19</v>
      </c>
      <c r="D15" s="13">
        <f>10+307676.46+1789.21</f>
        <v>309475.67000000004</v>
      </c>
      <c r="E15" s="69">
        <f>11520.04+274241.36+7268.65</f>
        <v>293030.05</v>
      </c>
      <c r="F15" s="15"/>
      <c r="G15" s="32"/>
    </row>
    <row r="16" spans="1:7" x14ac:dyDescent="0.25">
      <c r="A16" s="2"/>
      <c r="B16" s="5" t="s">
        <v>85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15"/>
    </row>
    <row r="17" spans="1:6" x14ac:dyDescent="0.25">
      <c r="A17" s="2"/>
      <c r="B17" s="5" t="s">
        <v>86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15"/>
    </row>
    <row r="18" spans="1:6" x14ac:dyDescent="0.25">
      <c r="A18" s="2"/>
      <c r="B18" s="18" t="s">
        <v>52</v>
      </c>
      <c r="C18" s="12"/>
      <c r="D18" s="14">
        <v>0</v>
      </c>
      <c r="E18" s="14"/>
      <c r="F18" s="15"/>
    </row>
    <row r="19" spans="1:6" x14ac:dyDescent="0.25">
      <c r="A19" s="2"/>
      <c r="B19" s="18" t="s">
        <v>53</v>
      </c>
      <c r="C19" s="12"/>
      <c r="D19" s="14">
        <v>0</v>
      </c>
      <c r="E19" s="14">
        <v>0</v>
      </c>
      <c r="F19" s="15"/>
    </row>
    <row r="20" spans="1:6" x14ac:dyDescent="0.25">
      <c r="A20" s="2"/>
      <c r="B20" s="18" t="s">
        <v>1672</v>
      </c>
      <c r="C20" s="12"/>
      <c r="D20" s="14"/>
      <c r="E20" s="14">
        <f>SUM(nota_138!D12:'nota_138'!D14)</f>
        <v>0</v>
      </c>
      <c r="F20" s="15"/>
    </row>
    <row r="21" spans="1:6" x14ac:dyDescent="0.25">
      <c r="A21" s="2"/>
      <c r="B21" s="18" t="s">
        <v>55</v>
      </c>
      <c r="C21" s="12"/>
      <c r="D21" s="14">
        <v>12138.39</v>
      </c>
      <c r="E21" s="14">
        <v>31836.92</v>
      </c>
      <c r="F21" s="15"/>
    </row>
    <row r="22" spans="1:6" x14ac:dyDescent="0.25">
      <c r="A22" s="2"/>
      <c r="B22" s="5" t="s">
        <v>87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15"/>
    </row>
    <row r="23" spans="1:6" x14ac:dyDescent="0.25">
      <c r="A23" s="2"/>
      <c r="B23" s="18" t="s">
        <v>57</v>
      </c>
      <c r="C23" s="12"/>
      <c r="D23" s="14">
        <v>0</v>
      </c>
      <c r="E23" s="14">
        <v>0</v>
      </c>
      <c r="F23" s="15"/>
    </row>
    <row r="24" spans="1:6" x14ac:dyDescent="0.25">
      <c r="A24" s="2"/>
      <c r="B24" s="18" t="s">
        <v>58</v>
      </c>
      <c r="C24" s="12"/>
      <c r="D24" s="14">
        <f>nota_139!C12+nota_139!C14+nota_139!C16</f>
        <v>0</v>
      </c>
      <c r="E24" s="14"/>
      <c r="F24" s="15"/>
    </row>
    <row r="25" spans="1:6" x14ac:dyDescent="0.25">
      <c r="A25" s="2"/>
      <c r="B25" s="18" t="s">
        <v>59</v>
      </c>
      <c r="C25" s="12"/>
      <c r="D25" s="14">
        <v>1106.94</v>
      </c>
      <c r="E25" s="14">
        <v>4025.29</v>
      </c>
      <c r="F25" s="15"/>
    </row>
    <row r="26" spans="1:6" x14ac:dyDescent="0.25">
      <c r="A26" s="2"/>
      <c r="B26" s="5" t="s">
        <v>88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15"/>
    </row>
    <row r="27" spans="1:6" x14ac:dyDescent="0.25">
      <c r="A27" s="2"/>
      <c r="B27" s="5" t="s">
        <v>89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15"/>
    </row>
    <row r="28" spans="1:6" x14ac:dyDescent="0.25">
      <c r="A28" s="2"/>
      <c r="B28" s="18" t="s">
        <v>62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15"/>
    </row>
    <row r="29" spans="1:6" x14ac:dyDescent="0.25">
      <c r="A29" s="2"/>
      <c r="B29" s="7" t="s">
        <v>90</v>
      </c>
      <c r="C29" s="12"/>
      <c r="D29" s="14">
        <f>nota_140!C8+nota_140!C13</f>
        <v>0</v>
      </c>
      <c r="E29" s="14">
        <f>nota_140!D8+nota_140!D13</f>
        <v>0</v>
      </c>
      <c r="F29" s="15"/>
    </row>
    <row r="30" spans="1:6" x14ac:dyDescent="0.25">
      <c r="A30" s="2"/>
      <c r="B30" s="8" t="s">
        <v>64</v>
      </c>
      <c r="C30" s="12"/>
      <c r="D30" s="14">
        <f>nota_140!C13</f>
        <v>0</v>
      </c>
      <c r="E30" s="14">
        <f>nota_140!D13</f>
        <v>0</v>
      </c>
      <c r="F30" s="15"/>
    </row>
    <row r="31" spans="1:6" x14ac:dyDescent="0.25">
      <c r="A31" s="2"/>
      <c r="B31" s="7" t="s">
        <v>91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15"/>
    </row>
    <row r="32" spans="1:6" x14ac:dyDescent="0.25">
      <c r="A32" s="2"/>
      <c r="B32" s="8" t="s">
        <v>64</v>
      </c>
      <c r="C32" s="12"/>
      <c r="D32" s="14">
        <f>SUM(nota_140!C9:'nota_140'!C12)</f>
        <v>0</v>
      </c>
      <c r="E32" s="14">
        <f>SUM(nota_140!D9:'nota_140'!D12)</f>
        <v>0</v>
      </c>
      <c r="F32" s="15"/>
    </row>
    <row r="33" spans="1:6" x14ac:dyDescent="0.25">
      <c r="A33" s="2"/>
      <c r="B33" s="18" t="s">
        <v>66</v>
      </c>
      <c r="C33" s="12">
        <v>20</v>
      </c>
      <c r="D33" s="14">
        <v>11163.31</v>
      </c>
      <c r="E33" s="14">
        <f>118.26+7264.65</f>
        <v>7382.91</v>
      </c>
      <c r="F33" s="15"/>
    </row>
    <row r="34" spans="1:6" x14ac:dyDescent="0.25">
      <c r="A34" s="2"/>
      <c r="B34" s="7" t="s">
        <v>34</v>
      </c>
      <c r="C34" s="12"/>
      <c r="D34" s="14">
        <v>0</v>
      </c>
      <c r="E34" s="14">
        <f>nota_140!D18+nota_140!D23+nota_140!D27+nota_140!D32</f>
        <v>0</v>
      </c>
      <c r="F34" s="15"/>
    </row>
    <row r="35" spans="1:6" x14ac:dyDescent="0.25">
      <c r="A35" s="2"/>
      <c r="B35" s="18" t="s">
        <v>67</v>
      </c>
      <c r="C35" s="12"/>
      <c r="D35" s="14">
        <v>0</v>
      </c>
      <c r="E35" s="14">
        <f>284188-151516.28</f>
        <v>132671.72</v>
      </c>
      <c r="F35" s="15"/>
    </row>
    <row r="36" spans="1:6" x14ac:dyDescent="0.25">
      <c r="A36" s="2"/>
      <c r="B36" s="7" t="s">
        <v>68</v>
      </c>
      <c r="C36" s="12"/>
      <c r="D36" s="14">
        <v>0</v>
      </c>
      <c r="E36" s="14">
        <v>0</v>
      </c>
      <c r="F36" s="15"/>
    </row>
    <row r="37" spans="1:6" x14ac:dyDescent="0.25">
      <c r="A37" s="2"/>
      <c r="B37" s="18" t="s">
        <v>92</v>
      </c>
      <c r="C37" s="12"/>
      <c r="D37" s="14">
        <v>231625.05</v>
      </c>
      <c r="E37" s="14"/>
      <c r="F37" s="15"/>
    </row>
    <row r="38" spans="1:6" x14ac:dyDescent="0.25">
      <c r="A38" s="2"/>
      <c r="B38" s="18" t="s">
        <v>70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15"/>
    </row>
    <row r="39" spans="1:6" x14ac:dyDescent="0.25">
      <c r="A39" s="2"/>
      <c r="B39" s="5" t="s">
        <v>93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15"/>
    </row>
    <row r="40" spans="1:6" x14ac:dyDescent="0.25">
      <c r="A40" s="2"/>
      <c r="B40" s="18" t="s">
        <v>72</v>
      </c>
      <c r="C40" s="12">
        <v>21</v>
      </c>
      <c r="D40" s="14">
        <v>5041.8100000000004</v>
      </c>
      <c r="E40" s="14">
        <f>12528.93+512</f>
        <v>13040.93</v>
      </c>
      <c r="F40" s="15"/>
    </row>
    <row r="41" spans="1:6" x14ac:dyDescent="0.25">
      <c r="A41" s="2"/>
      <c r="B41" s="7" t="s">
        <v>73</v>
      </c>
      <c r="C41" s="12"/>
      <c r="D41" s="14">
        <f>nota_141!C9+nota_141!C14</f>
        <v>0</v>
      </c>
      <c r="E41" s="14">
        <f>nota_141!D9+nota_141!D14</f>
        <v>0</v>
      </c>
      <c r="F41" s="15"/>
    </row>
    <row r="42" spans="1:6" x14ac:dyDescent="0.25">
      <c r="A42" s="2"/>
      <c r="B42" s="18" t="s">
        <v>74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75</v>
      </c>
      <c r="C44" s="12"/>
      <c r="D44" s="14">
        <v>0</v>
      </c>
      <c r="E44" s="14">
        <f>83525.91-18176</f>
        <v>65349.91</v>
      </c>
      <c r="F44" s="15"/>
    </row>
    <row r="45" spans="1:6" x14ac:dyDescent="0.25">
      <c r="A45" s="2"/>
      <c r="B45" s="18" t="s">
        <v>76</v>
      </c>
      <c r="C45" s="12"/>
      <c r="D45" s="14">
        <f>80275.82-57294.24</f>
        <v>22981.580000000009</v>
      </c>
      <c r="E45" s="14">
        <v>0</v>
      </c>
      <c r="F45" s="15"/>
    </row>
    <row r="46" spans="1:6" x14ac:dyDescent="0.25">
      <c r="A46" s="2"/>
      <c r="B46" s="5" t="s">
        <v>94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15"/>
    </row>
    <row r="47" spans="1:6" x14ac:dyDescent="0.25">
      <c r="A47" s="2"/>
      <c r="B47" s="5" t="s">
        <v>95</v>
      </c>
      <c r="C47" s="4">
        <v>22</v>
      </c>
      <c r="D47" s="13">
        <v>286819</v>
      </c>
      <c r="E47" s="13">
        <v>241922</v>
      </c>
      <c r="F47" s="15"/>
    </row>
    <row r="48" spans="1:6" x14ac:dyDescent="0.25">
      <c r="A48" s="2"/>
      <c r="B48" s="5" t="s">
        <v>96</v>
      </c>
      <c r="C48" s="4"/>
      <c r="D48" s="13">
        <v>0</v>
      </c>
      <c r="E48" s="13">
        <v>0</v>
      </c>
      <c r="F48" s="15"/>
    </row>
    <row r="49" spans="1:6" x14ac:dyDescent="0.25">
      <c r="A49" s="2"/>
      <c r="B49" s="5" t="s">
        <v>97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15"/>
    </row>
    <row r="50" spans="1:6" x14ac:dyDescent="0.25">
      <c r="A50" s="1"/>
      <c r="B50" s="11"/>
      <c r="C50" s="11"/>
      <c r="D50" s="11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D52" t="s">
        <v>1709</v>
      </c>
      <c r="E52" s="32">
        <f>E49*5%</f>
        <v>43652.668999999907</v>
      </c>
    </row>
    <row r="53" spans="1:6" x14ac:dyDescent="0.25">
      <c r="B53" t="s">
        <v>1708</v>
      </c>
    </row>
    <row r="54" spans="1:6" x14ac:dyDescent="0.25">
      <c r="D54" t="s">
        <v>1676</v>
      </c>
      <c r="E54" t="s">
        <v>1677</v>
      </c>
    </row>
    <row r="57" spans="1:6" x14ac:dyDescent="0.25">
      <c r="B57" t="s">
        <v>1675</v>
      </c>
    </row>
  </sheetData>
  <mergeCells count="1">
    <mergeCell ref="D2:E2"/>
  </mergeCells>
  <pageMargins left="0.25" right="0.25" top="0.75" bottom="0.75" header="0.3" footer="0.3"/>
  <pageSetup paperSize="9" scale="67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202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357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92"/>
      <c r="C17" s="88"/>
      <c r="D17" s="88"/>
      <c r="E17" s="88"/>
      <c r="F17" s="88"/>
      <c r="G17" s="88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20.7109375" customWidth="1"/>
    <col min="4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203</v>
      </c>
      <c r="C2" s="23"/>
      <c r="D2" s="23"/>
      <c r="E2" s="23"/>
      <c r="F2" s="23"/>
      <c r="G2" s="1"/>
    </row>
    <row r="3" spans="1:7" x14ac:dyDescent="0.25">
      <c r="A3" s="1"/>
      <c r="B3" s="89" t="s">
        <v>358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05" x14ac:dyDescent="0.25">
      <c r="A5" s="2"/>
      <c r="B5" s="4" t="s">
        <v>741</v>
      </c>
      <c r="C5" s="4" t="s">
        <v>742</v>
      </c>
      <c r="D5" s="4" t="s">
        <v>743</v>
      </c>
      <c r="E5" s="4" t="s">
        <v>744</v>
      </c>
      <c r="F5" s="4" t="s">
        <v>745</v>
      </c>
      <c r="G5" s="15"/>
    </row>
    <row r="6" spans="1:7" x14ac:dyDescent="0.25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92"/>
      <c r="C12" s="88"/>
      <c r="D12" s="88"/>
      <c r="E12" s="88"/>
      <c r="F12" s="88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88" t="s">
        <v>746</v>
      </c>
      <c r="C1" s="88"/>
      <c r="D1" s="88"/>
      <c r="E1" s="88"/>
      <c r="F1" s="88"/>
      <c r="G1" s="1"/>
    </row>
    <row r="2" spans="1:7" x14ac:dyDescent="0.25">
      <c r="A2" s="1"/>
      <c r="B2" s="23" t="s">
        <v>204</v>
      </c>
      <c r="C2" s="23"/>
      <c r="D2" s="23"/>
      <c r="E2" s="23"/>
      <c r="F2" s="23"/>
      <c r="G2" s="1"/>
    </row>
    <row r="3" spans="1:7" x14ac:dyDescent="0.25">
      <c r="A3" s="1"/>
      <c r="B3" s="89" t="s">
        <v>359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90" x14ac:dyDescent="0.25">
      <c r="A5" s="2"/>
      <c r="B5" s="4" t="s">
        <v>747</v>
      </c>
      <c r="C5" s="4" t="s">
        <v>748</v>
      </c>
      <c r="D5" s="4" t="s">
        <v>749</v>
      </c>
      <c r="E5" s="4" t="s">
        <v>750</v>
      </c>
      <c r="F5" s="4" t="s">
        <v>751</v>
      </c>
      <c r="G5" s="15"/>
    </row>
    <row r="6" spans="1:7" x14ac:dyDescent="0.25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205</v>
      </c>
      <c r="C2" s="23"/>
      <c r="D2" s="23"/>
      <c r="E2" s="23"/>
      <c r="F2" s="23"/>
      <c r="G2" s="1"/>
    </row>
    <row r="3" spans="1:7" x14ac:dyDescent="0.25">
      <c r="A3" s="1"/>
      <c r="B3" s="89" t="s">
        <v>360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3"/>
      <c r="C5" s="95">
        <v>2016</v>
      </c>
      <c r="D5" s="96"/>
      <c r="E5" s="95">
        <v>2015</v>
      </c>
      <c r="F5" s="96"/>
      <c r="G5" s="15"/>
    </row>
    <row r="6" spans="1:7" ht="30" x14ac:dyDescent="0.25">
      <c r="A6" s="2"/>
      <c r="B6" s="94"/>
      <c r="C6" s="4" t="s">
        <v>764</v>
      </c>
      <c r="D6" s="4" t="s">
        <v>765</v>
      </c>
      <c r="E6" s="4" t="s">
        <v>764</v>
      </c>
      <c r="F6" s="4" t="s">
        <v>765</v>
      </c>
      <c r="G6" s="15"/>
    </row>
    <row r="7" spans="1:7" x14ac:dyDescent="0.25">
      <c r="A7" s="2"/>
      <c r="B7" s="24" t="s">
        <v>752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25">
      <c r="A8" s="2"/>
      <c r="B8" s="18" t="s">
        <v>100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8" t="s">
        <v>100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24" t="s">
        <v>753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25">
      <c r="A12" s="2"/>
      <c r="B12" s="18" t="s">
        <v>100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18" t="s">
        <v>100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24" t="s">
        <v>754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25">
      <c r="A16" s="2"/>
      <c r="B16" s="18" t="s">
        <v>100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18" t="s">
        <v>100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755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25">
      <c r="A20" s="2"/>
      <c r="B20" s="18" t="s">
        <v>100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8" t="s">
        <v>100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24" t="s">
        <v>756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25">
      <c r="A24" s="2"/>
      <c r="B24" s="18" t="s">
        <v>100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18" t="s">
        <v>100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25">
      <c r="A27" s="2"/>
      <c r="B27" s="10" t="s">
        <v>757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25">
      <c r="A28" s="2"/>
      <c r="B28" s="16" t="s">
        <v>758</v>
      </c>
      <c r="C28" s="16"/>
      <c r="D28" s="16"/>
      <c r="E28" s="16"/>
      <c r="F28" s="16"/>
      <c r="G28" s="15"/>
    </row>
    <row r="29" spans="1:7" x14ac:dyDescent="0.25">
      <c r="A29" s="2"/>
      <c r="B29" s="24" t="s">
        <v>759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25">
      <c r="A30" s="2"/>
      <c r="B30" s="18" t="s">
        <v>760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8" t="s">
        <v>761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24" t="s">
        <v>762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25">
      <c r="A33" s="2"/>
      <c r="B33" s="18" t="s">
        <v>760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18" t="s">
        <v>761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24" t="s">
        <v>763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25">
      <c r="A36" s="2"/>
      <c r="B36" s="18" t="s">
        <v>760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18" t="s">
        <v>761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1"/>
      <c r="B38" s="11"/>
      <c r="C38" s="11"/>
      <c r="D38" s="11"/>
      <c r="E38" s="11"/>
      <c r="F38" s="11"/>
      <c r="G38" s="1"/>
    </row>
    <row r="39" spans="1:7" x14ac:dyDescent="0.25">
      <c r="A39" s="1"/>
      <c r="B39" s="17" t="s">
        <v>502</v>
      </c>
      <c r="C39" s="17"/>
      <c r="D39" s="17"/>
      <c r="E39" s="17"/>
      <c r="F39" s="17"/>
      <c r="G39" s="1"/>
    </row>
    <row r="40" spans="1:7" x14ac:dyDescent="0.25">
      <c r="A40" s="2"/>
      <c r="B40" s="92"/>
      <c r="C40" s="88"/>
      <c r="D40" s="88"/>
      <c r="E40" s="88"/>
      <c r="F40" s="88"/>
      <c r="G40" s="15"/>
    </row>
    <row r="41" spans="1:7" x14ac:dyDescent="0.25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206</v>
      </c>
      <c r="C2" s="23"/>
      <c r="D2" s="23"/>
      <c r="E2" s="1"/>
    </row>
    <row r="3" spans="1:5" x14ac:dyDescent="0.25">
      <c r="A3" s="1"/>
      <c r="B3" s="89" t="s">
        <v>361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766</v>
      </c>
      <c r="C6" s="13">
        <v>0</v>
      </c>
      <c r="D6" s="13">
        <v>0</v>
      </c>
      <c r="E6" s="15"/>
    </row>
    <row r="7" spans="1:5" x14ac:dyDescent="0.25">
      <c r="A7" s="2"/>
      <c r="B7" s="5" t="s">
        <v>767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25">
      <c r="A8" s="2"/>
      <c r="B8" s="18" t="s">
        <v>170</v>
      </c>
      <c r="C8" s="14">
        <v>0</v>
      </c>
      <c r="D8" s="14">
        <v>0</v>
      </c>
      <c r="E8" s="15"/>
    </row>
    <row r="9" spans="1:5" x14ac:dyDescent="0.25">
      <c r="A9" s="2"/>
      <c r="B9" s="18" t="s">
        <v>768</v>
      </c>
      <c r="C9" s="14">
        <v>0</v>
      </c>
      <c r="D9" s="14">
        <v>0</v>
      </c>
      <c r="E9" s="15"/>
    </row>
    <row r="10" spans="1:5" x14ac:dyDescent="0.25">
      <c r="A10" s="2"/>
      <c r="B10" s="18" t="s">
        <v>769</v>
      </c>
      <c r="C10" s="14">
        <v>0</v>
      </c>
      <c r="D10" s="14">
        <v>0</v>
      </c>
      <c r="E10" s="15"/>
    </row>
    <row r="11" spans="1:5" x14ac:dyDescent="0.25">
      <c r="A11" s="2"/>
      <c r="B11" s="18" t="s">
        <v>770</v>
      </c>
      <c r="C11" s="14">
        <v>0</v>
      </c>
      <c r="D11" s="14">
        <v>0</v>
      </c>
      <c r="E11" s="15"/>
    </row>
    <row r="12" spans="1:5" x14ac:dyDescent="0.25">
      <c r="A12" s="2"/>
      <c r="B12" s="7" t="s">
        <v>44</v>
      </c>
      <c r="C12" s="14">
        <v>0</v>
      </c>
      <c r="D12" s="14">
        <v>0</v>
      </c>
      <c r="E12" s="15"/>
    </row>
    <row r="13" spans="1:5" x14ac:dyDescent="0.25">
      <c r="A13" s="2"/>
      <c r="B13" s="18" t="s">
        <v>771</v>
      </c>
      <c r="C13" s="14">
        <v>0</v>
      </c>
      <c r="D13" s="14">
        <v>0</v>
      </c>
      <c r="E13" s="15"/>
    </row>
    <row r="14" spans="1:5" x14ac:dyDescent="0.25">
      <c r="A14" s="2"/>
      <c r="B14" s="18" t="s">
        <v>772</v>
      </c>
      <c r="C14" s="14">
        <v>0</v>
      </c>
      <c r="D14" s="14">
        <v>0</v>
      </c>
      <c r="E14" s="15"/>
    </row>
    <row r="15" spans="1:5" x14ac:dyDescent="0.25">
      <c r="A15" s="2"/>
      <c r="B15" s="7" t="s">
        <v>47</v>
      </c>
      <c r="C15" s="14">
        <v>0</v>
      </c>
      <c r="D15" s="14">
        <v>0</v>
      </c>
      <c r="E15" s="15"/>
    </row>
    <row r="16" spans="1:5" x14ac:dyDescent="0.25">
      <c r="A16" s="2"/>
      <c r="B16" s="18" t="s">
        <v>773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25">
      <c r="A17" s="2"/>
      <c r="B17" s="7" t="s">
        <v>100</v>
      </c>
      <c r="C17" s="14">
        <v>0</v>
      </c>
      <c r="D17" s="14">
        <v>0</v>
      </c>
      <c r="E17" s="15"/>
    </row>
    <row r="18" spans="1:5" x14ac:dyDescent="0.25">
      <c r="A18" s="2"/>
      <c r="B18" s="7" t="s">
        <v>100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10" t="s">
        <v>757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92"/>
      <c r="C23" s="88"/>
      <c r="D23" s="88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207</v>
      </c>
      <c r="C2" s="23"/>
      <c r="D2" s="23"/>
      <c r="E2" s="1"/>
    </row>
    <row r="3" spans="1:5" x14ac:dyDescent="0.25">
      <c r="A3" s="1"/>
      <c r="B3" s="89" t="s">
        <v>362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774</v>
      </c>
      <c r="C5" s="4">
        <v>2016</v>
      </c>
      <c r="D5" s="4">
        <v>2015</v>
      </c>
      <c r="E5" s="15"/>
    </row>
    <row r="6" spans="1:5" x14ac:dyDescent="0.25">
      <c r="A6" s="2"/>
      <c r="B6" s="16" t="s">
        <v>2</v>
      </c>
      <c r="C6" s="14">
        <v>0</v>
      </c>
      <c r="D6" s="14">
        <v>0</v>
      </c>
      <c r="E6" s="15"/>
    </row>
    <row r="7" spans="1:5" x14ac:dyDescent="0.25">
      <c r="A7" s="2"/>
      <c r="B7" s="16" t="s">
        <v>3</v>
      </c>
      <c r="C7" s="14">
        <v>0</v>
      </c>
      <c r="D7" s="14">
        <v>0</v>
      </c>
      <c r="E7" s="15"/>
    </row>
    <row r="8" spans="1:5" x14ac:dyDescent="0.25">
      <c r="A8" s="2"/>
      <c r="B8" s="16" t="s">
        <v>5</v>
      </c>
      <c r="C8" s="14">
        <v>0</v>
      </c>
      <c r="D8" s="14">
        <v>0</v>
      </c>
      <c r="E8" s="15"/>
    </row>
    <row r="9" spans="1:5" x14ac:dyDescent="0.25">
      <c r="A9" s="2"/>
      <c r="B9" s="16" t="s">
        <v>6</v>
      </c>
      <c r="C9" s="14">
        <v>0</v>
      </c>
      <c r="D9" s="14"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92"/>
      <c r="C12" s="88"/>
      <c r="D12" s="88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208</v>
      </c>
      <c r="C2" s="23"/>
      <c r="D2" s="23"/>
      <c r="E2" s="1"/>
    </row>
    <row r="3" spans="1:5" x14ac:dyDescent="0.25">
      <c r="A3" s="1"/>
      <c r="B3" s="89" t="s">
        <v>363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99" t="s">
        <v>775</v>
      </c>
      <c r="C6" s="88"/>
      <c r="D6" s="88"/>
      <c r="E6" s="15"/>
    </row>
    <row r="7" spans="1:5" x14ac:dyDescent="0.25">
      <c r="A7" s="2"/>
      <c r="B7" s="16" t="s">
        <v>776</v>
      </c>
      <c r="C7" s="16"/>
      <c r="D7" s="16"/>
      <c r="E7" s="15"/>
    </row>
    <row r="8" spans="1:5" x14ac:dyDescent="0.25">
      <c r="A8" s="2"/>
      <c r="B8" s="24" t="s">
        <v>777</v>
      </c>
      <c r="C8" s="14">
        <v>0</v>
      </c>
      <c r="D8" s="14">
        <v>0</v>
      </c>
      <c r="E8" s="15"/>
    </row>
    <row r="9" spans="1:5" x14ac:dyDescent="0.25">
      <c r="A9" s="2"/>
      <c r="B9" s="24" t="s">
        <v>778</v>
      </c>
      <c r="C9" s="14">
        <v>0</v>
      </c>
      <c r="D9" s="14">
        <v>0</v>
      </c>
      <c r="E9" s="15"/>
    </row>
    <row r="10" spans="1:5" x14ac:dyDescent="0.25">
      <c r="A10" s="2"/>
      <c r="B10" s="24" t="s">
        <v>779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25">
      <c r="A11" s="2"/>
      <c r="B11" s="16" t="s">
        <v>780</v>
      </c>
      <c r="C11" s="16"/>
      <c r="D11" s="16"/>
      <c r="E11" s="15"/>
    </row>
    <row r="12" spans="1:5" x14ac:dyDescent="0.25">
      <c r="A12" s="2"/>
      <c r="B12" s="24" t="s">
        <v>777</v>
      </c>
      <c r="C12" s="14">
        <v>0</v>
      </c>
      <c r="D12" s="14">
        <v>0</v>
      </c>
      <c r="E12" s="15"/>
    </row>
    <row r="13" spans="1:5" x14ac:dyDescent="0.25">
      <c r="A13" s="2"/>
      <c r="B13" s="24" t="s">
        <v>778</v>
      </c>
      <c r="C13" s="14">
        <v>0</v>
      </c>
      <c r="D13" s="14">
        <v>0</v>
      </c>
      <c r="E13" s="15"/>
    </row>
    <row r="14" spans="1:5" x14ac:dyDescent="0.25">
      <c r="A14" s="2"/>
      <c r="B14" s="24" t="s">
        <v>779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25">
      <c r="A15" s="2"/>
      <c r="B15" s="99" t="s">
        <v>781</v>
      </c>
      <c r="C15" s="88"/>
      <c r="D15" s="88"/>
      <c r="E15" s="15"/>
    </row>
    <row r="16" spans="1:5" x14ac:dyDescent="0.25">
      <c r="A16" s="2"/>
      <c r="B16" s="16" t="s">
        <v>776</v>
      </c>
      <c r="C16" s="16"/>
      <c r="D16" s="16"/>
      <c r="E16" s="15"/>
    </row>
    <row r="17" spans="1:5" x14ac:dyDescent="0.25">
      <c r="A17" s="2"/>
      <c r="B17" s="24" t="s">
        <v>777</v>
      </c>
      <c r="C17" s="14">
        <v>0</v>
      </c>
      <c r="D17" s="14">
        <v>0</v>
      </c>
      <c r="E17" s="15"/>
    </row>
    <row r="18" spans="1:5" x14ac:dyDescent="0.25">
      <c r="A18" s="2"/>
      <c r="B18" s="24" t="s">
        <v>778</v>
      </c>
      <c r="C18" s="14">
        <v>0</v>
      </c>
      <c r="D18" s="14">
        <v>0</v>
      </c>
      <c r="E18" s="15"/>
    </row>
    <row r="19" spans="1:5" x14ac:dyDescent="0.25">
      <c r="A19" s="2"/>
      <c r="B19" s="24" t="s">
        <v>779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25">
      <c r="A20" s="2"/>
      <c r="B20" s="16" t="s">
        <v>780</v>
      </c>
      <c r="C20" s="16"/>
      <c r="D20" s="16"/>
      <c r="E20" s="15"/>
    </row>
    <row r="21" spans="1:5" x14ac:dyDescent="0.25">
      <c r="A21" s="2"/>
      <c r="B21" s="24" t="s">
        <v>777</v>
      </c>
      <c r="C21" s="14">
        <v>0</v>
      </c>
      <c r="D21" s="14">
        <v>0</v>
      </c>
      <c r="E21" s="15"/>
    </row>
    <row r="22" spans="1:5" x14ac:dyDescent="0.25">
      <c r="A22" s="2"/>
      <c r="B22" s="24" t="s">
        <v>778</v>
      </c>
      <c r="C22" s="14">
        <v>0</v>
      </c>
      <c r="D22" s="14">
        <v>0</v>
      </c>
      <c r="E22" s="15"/>
    </row>
    <row r="23" spans="1:5" x14ac:dyDescent="0.25">
      <c r="A23" s="2"/>
      <c r="B23" s="24" t="s">
        <v>779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92"/>
      <c r="C26" s="88"/>
      <c r="D26" s="88"/>
      <c r="E26" s="15"/>
    </row>
    <row r="27" spans="1:5" x14ac:dyDescent="0.25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209</v>
      </c>
      <c r="C2" s="23"/>
      <c r="D2" s="23"/>
      <c r="E2" s="1"/>
    </row>
    <row r="3" spans="1:5" x14ac:dyDescent="0.25">
      <c r="A3" s="1"/>
      <c r="B3" s="89" t="s">
        <v>364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782</v>
      </c>
      <c r="C6" s="13">
        <v>0</v>
      </c>
      <c r="D6" s="13">
        <v>0</v>
      </c>
      <c r="E6" s="15"/>
    </row>
    <row r="7" spans="1:5" x14ac:dyDescent="0.25">
      <c r="A7" s="2"/>
      <c r="B7" s="24" t="s">
        <v>783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25">
      <c r="A8" s="2"/>
      <c r="B8" s="18" t="s">
        <v>784</v>
      </c>
      <c r="C8" s="14">
        <v>0</v>
      </c>
      <c r="D8" s="14">
        <v>0</v>
      </c>
      <c r="E8" s="15"/>
    </row>
    <row r="9" spans="1:5" x14ac:dyDescent="0.25">
      <c r="A9" s="2"/>
      <c r="B9" s="18" t="s">
        <v>785</v>
      </c>
      <c r="C9" s="14">
        <v>0</v>
      </c>
      <c r="D9" s="14">
        <v>0</v>
      </c>
      <c r="E9" s="15"/>
    </row>
    <row r="10" spans="1:5" x14ac:dyDescent="0.25">
      <c r="A10" s="2"/>
      <c r="B10" s="18" t="s">
        <v>786</v>
      </c>
      <c r="C10" s="14">
        <v>0</v>
      </c>
      <c r="D10" s="14">
        <v>0</v>
      </c>
      <c r="E10" s="15"/>
    </row>
    <row r="11" spans="1:5" x14ac:dyDescent="0.25">
      <c r="A11" s="2"/>
      <c r="B11" s="18" t="s">
        <v>787</v>
      </c>
      <c r="C11" s="14">
        <v>0</v>
      </c>
      <c r="D11" s="14">
        <v>0</v>
      </c>
      <c r="E11" s="15"/>
    </row>
    <row r="12" spans="1:5" x14ac:dyDescent="0.25">
      <c r="A12" s="2"/>
      <c r="B12" s="18" t="s">
        <v>788</v>
      </c>
      <c r="C12" s="14">
        <v>0</v>
      </c>
      <c r="D12" s="14">
        <v>0</v>
      </c>
      <c r="E12" s="15"/>
    </row>
    <row r="13" spans="1:5" x14ac:dyDescent="0.25">
      <c r="A13" s="2"/>
      <c r="B13" s="18" t="s">
        <v>789</v>
      </c>
      <c r="C13" s="14">
        <v>0</v>
      </c>
      <c r="D13" s="14">
        <v>0</v>
      </c>
      <c r="E13" s="15"/>
    </row>
    <row r="14" spans="1:5" x14ac:dyDescent="0.25">
      <c r="A14" s="2"/>
      <c r="B14" s="18" t="s">
        <v>790</v>
      </c>
      <c r="C14" s="14">
        <v>0</v>
      </c>
      <c r="D14" s="14">
        <v>0</v>
      </c>
      <c r="E14" s="15"/>
    </row>
    <row r="15" spans="1:5" x14ac:dyDescent="0.25">
      <c r="A15" s="2"/>
      <c r="B15" s="18" t="s">
        <v>791</v>
      </c>
      <c r="C15" s="14">
        <v>0</v>
      </c>
      <c r="D15" s="14">
        <v>0</v>
      </c>
      <c r="E15" s="15"/>
    </row>
    <row r="16" spans="1:5" x14ac:dyDescent="0.25">
      <c r="A16" s="2"/>
      <c r="B16" s="18" t="s">
        <v>792</v>
      </c>
      <c r="C16" s="14">
        <v>0</v>
      </c>
      <c r="D16" s="14">
        <v>0</v>
      </c>
      <c r="E16" s="15"/>
    </row>
    <row r="17" spans="1:5" x14ac:dyDescent="0.25">
      <c r="A17" s="2"/>
      <c r="B17" s="18" t="s">
        <v>793</v>
      </c>
      <c r="C17" s="14">
        <v>0</v>
      </c>
      <c r="D17" s="14">
        <v>0</v>
      </c>
      <c r="E17" s="15"/>
    </row>
    <row r="18" spans="1:5" x14ac:dyDescent="0.25">
      <c r="A18" s="2"/>
      <c r="B18" s="18" t="s">
        <v>794</v>
      </c>
      <c r="C18" s="14">
        <v>0</v>
      </c>
      <c r="D18" s="14">
        <v>0</v>
      </c>
      <c r="E18" s="15"/>
    </row>
    <row r="19" spans="1:5" x14ac:dyDescent="0.25">
      <c r="A19" s="2"/>
      <c r="B19" s="18" t="s">
        <v>795</v>
      </c>
      <c r="C19" s="14">
        <v>0</v>
      </c>
      <c r="D19" s="14">
        <v>0</v>
      </c>
      <c r="E19" s="15"/>
    </row>
    <row r="20" spans="1:5" x14ac:dyDescent="0.25">
      <c r="A20" s="2"/>
      <c r="B20" s="18" t="s">
        <v>796</v>
      </c>
      <c r="C20" s="14">
        <v>0</v>
      </c>
      <c r="D20" s="14">
        <v>0</v>
      </c>
      <c r="E20" s="15"/>
    </row>
    <row r="21" spans="1:5" x14ac:dyDescent="0.25">
      <c r="A21" s="2"/>
      <c r="B21" s="18" t="s">
        <v>797</v>
      </c>
      <c r="C21" s="14">
        <v>0</v>
      </c>
      <c r="D21" s="14">
        <v>0</v>
      </c>
      <c r="E21" s="15"/>
    </row>
    <row r="22" spans="1:5" x14ac:dyDescent="0.25">
      <c r="A22" s="2"/>
      <c r="B22" s="18" t="s">
        <v>608</v>
      </c>
      <c r="C22" s="14">
        <v>0</v>
      </c>
      <c r="D22" s="14">
        <v>0</v>
      </c>
      <c r="E22" s="15"/>
    </row>
    <row r="23" spans="1:5" x14ac:dyDescent="0.25">
      <c r="A23" s="2"/>
      <c r="B23" s="18" t="s">
        <v>608</v>
      </c>
      <c r="C23" s="14">
        <v>0</v>
      </c>
      <c r="D23" s="14">
        <v>0</v>
      </c>
      <c r="E23" s="15"/>
    </row>
    <row r="24" spans="1:5" x14ac:dyDescent="0.25">
      <c r="A24" s="2"/>
      <c r="B24" s="18" t="s">
        <v>798</v>
      </c>
      <c r="C24" s="14">
        <v>0</v>
      </c>
      <c r="D24" s="14">
        <v>0</v>
      </c>
      <c r="E24" s="15"/>
    </row>
    <row r="25" spans="1:5" x14ac:dyDescent="0.25">
      <c r="A25" s="2"/>
      <c r="B25" s="24" t="s">
        <v>799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25">
      <c r="A26" s="2"/>
      <c r="B26" s="18" t="s">
        <v>800</v>
      </c>
      <c r="C26" s="14">
        <v>0</v>
      </c>
      <c r="D26" s="14">
        <v>0</v>
      </c>
      <c r="E26" s="15"/>
    </row>
    <row r="27" spans="1:5" x14ac:dyDescent="0.25">
      <c r="A27" s="2"/>
      <c r="B27" s="18" t="s">
        <v>801</v>
      </c>
      <c r="C27" s="14">
        <v>0</v>
      </c>
      <c r="D27" s="14">
        <v>0</v>
      </c>
      <c r="E27" s="15"/>
    </row>
    <row r="28" spans="1:5" x14ac:dyDescent="0.25">
      <c r="A28" s="2"/>
      <c r="B28" s="18" t="s">
        <v>608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608</v>
      </c>
      <c r="C29" s="14">
        <v>0</v>
      </c>
      <c r="D29" s="14">
        <v>0</v>
      </c>
      <c r="E29" s="15"/>
    </row>
    <row r="30" spans="1:5" x14ac:dyDescent="0.25">
      <c r="A30" s="2"/>
      <c r="B30" s="24" t="s">
        <v>802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25">
      <c r="A31" s="2"/>
      <c r="B31" s="18" t="s">
        <v>803</v>
      </c>
      <c r="C31" s="14">
        <v>0</v>
      </c>
      <c r="D31" s="14">
        <v>0</v>
      </c>
      <c r="E31" s="15"/>
    </row>
    <row r="32" spans="1:5" x14ac:dyDescent="0.25">
      <c r="A32" s="2"/>
      <c r="B32" s="18" t="s">
        <v>804</v>
      </c>
      <c r="C32" s="14">
        <v>0</v>
      </c>
      <c r="D32" s="14">
        <v>0</v>
      </c>
      <c r="E32" s="15"/>
    </row>
    <row r="33" spans="1:5" x14ac:dyDescent="0.25">
      <c r="A33" s="2"/>
      <c r="B33" s="18" t="s">
        <v>805</v>
      </c>
      <c r="C33" s="14">
        <v>0</v>
      </c>
      <c r="D33" s="14">
        <v>0</v>
      </c>
      <c r="E33" s="15"/>
    </row>
    <row r="34" spans="1:5" x14ac:dyDescent="0.25">
      <c r="A34" s="2"/>
      <c r="B34" s="18" t="s">
        <v>806</v>
      </c>
      <c r="C34" s="14">
        <v>0</v>
      </c>
      <c r="D34" s="14">
        <v>0</v>
      </c>
      <c r="E34" s="15"/>
    </row>
    <row r="35" spans="1:5" x14ac:dyDescent="0.25">
      <c r="A35" s="2"/>
      <c r="B35" s="18" t="s">
        <v>807</v>
      </c>
      <c r="C35" s="14">
        <v>0</v>
      </c>
      <c r="D35" s="14">
        <v>0</v>
      </c>
      <c r="E35" s="15"/>
    </row>
    <row r="36" spans="1:5" x14ac:dyDescent="0.25">
      <c r="A36" s="2"/>
      <c r="B36" s="18" t="s">
        <v>808</v>
      </c>
      <c r="C36" s="14">
        <v>0</v>
      </c>
      <c r="D36" s="14">
        <v>0</v>
      </c>
      <c r="E36" s="15"/>
    </row>
    <row r="37" spans="1:5" x14ac:dyDescent="0.25">
      <c r="A37" s="2"/>
      <c r="B37" s="18" t="s">
        <v>608</v>
      </c>
      <c r="C37" s="14">
        <v>0</v>
      </c>
      <c r="D37" s="14">
        <v>0</v>
      </c>
      <c r="E37" s="15"/>
    </row>
    <row r="38" spans="1:5" x14ac:dyDescent="0.25">
      <c r="A38" s="2"/>
      <c r="B38" s="18" t="s">
        <v>608</v>
      </c>
      <c r="C38" s="14">
        <v>0</v>
      </c>
      <c r="D38" s="14">
        <v>0</v>
      </c>
      <c r="E38" s="15"/>
    </row>
    <row r="39" spans="1:5" x14ac:dyDescent="0.25">
      <c r="A39" s="2"/>
      <c r="B39" s="24" t="s">
        <v>809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25">
      <c r="A40" s="2"/>
      <c r="B40" s="18" t="s">
        <v>810</v>
      </c>
      <c r="C40" s="14">
        <v>0</v>
      </c>
      <c r="D40" s="14">
        <v>0</v>
      </c>
      <c r="E40" s="15"/>
    </row>
    <row r="41" spans="1:5" x14ac:dyDescent="0.25">
      <c r="A41" s="2"/>
      <c r="B41" s="18" t="s">
        <v>608</v>
      </c>
      <c r="C41" s="14">
        <v>0</v>
      </c>
      <c r="D41" s="14">
        <v>0</v>
      </c>
      <c r="E41" s="15"/>
    </row>
    <row r="42" spans="1:5" x14ac:dyDescent="0.25">
      <c r="A42" s="2"/>
      <c r="B42" s="24" t="s">
        <v>811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25">
      <c r="A43" s="2"/>
      <c r="B43" s="18" t="s">
        <v>796</v>
      </c>
      <c r="C43" s="14">
        <v>0</v>
      </c>
      <c r="D43" s="14">
        <v>0</v>
      </c>
      <c r="E43" s="15"/>
    </row>
    <row r="44" spans="1:5" x14ac:dyDescent="0.25">
      <c r="A44" s="2"/>
      <c r="B44" s="18" t="s">
        <v>812</v>
      </c>
      <c r="C44" s="14">
        <v>0</v>
      </c>
      <c r="D44" s="14">
        <v>0</v>
      </c>
      <c r="E44" s="15"/>
    </row>
    <row r="45" spans="1:5" x14ac:dyDescent="0.25">
      <c r="A45" s="2"/>
      <c r="B45" s="18" t="s">
        <v>608</v>
      </c>
      <c r="C45" s="14">
        <v>0</v>
      </c>
      <c r="D45" s="14">
        <v>0</v>
      </c>
      <c r="E45" s="15"/>
    </row>
    <row r="46" spans="1:5" x14ac:dyDescent="0.25">
      <c r="A46" s="2"/>
      <c r="B46" s="18" t="s">
        <v>608</v>
      </c>
      <c r="C46" s="14">
        <v>0</v>
      </c>
      <c r="D46" s="14">
        <v>0</v>
      </c>
      <c r="E46" s="15"/>
    </row>
    <row r="47" spans="1:5" x14ac:dyDescent="0.25">
      <c r="A47" s="2"/>
      <c r="B47" s="5" t="s">
        <v>813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25">
      <c r="A48" s="2"/>
      <c r="B48" s="5" t="s">
        <v>814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25">
      <c r="A49" s="2"/>
      <c r="B49" s="18" t="s">
        <v>815</v>
      </c>
      <c r="C49" s="14">
        <v>0</v>
      </c>
      <c r="D49" s="14">
        <v>0</v>
      </c>
      <c r="E49" s="15"/>
    </row>
    <row r="50" spans="1:5" x14ac:dyDescent="0.25">
      <c r="A50" s="2"/>
      <c r="B50" s="5" t="s">
        <v>816</v>
      </c>
      <c r="C50" s="13">
        <v>0</v>
      </c>
      <c r="D50" s="13">
        <v>0</v>
      </c>
      <c r="E50" s="15"/>
    </row>
    <row r="51" spans="1:5" x14ac:dyDescent="0.25">
      <c r="A51" s="2"/>
      <c r="B51" s="18" t="s">
        <v>817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25">
      <c r="A52" s="2"/>
      <c r="B52" s="18" t="s">
        <v>818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25">
      <c r="A53" s="2"/>
      <c r="B53" s="5" t="s">
        <v>819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25">
      <c r="A54" s="1"/>
      <c r="B54" s="11"/>
      <c r="C54" s="11"/>
      <c r="D54" s="11"/>
      <c r="E54" s="1"/>
    </row>
    <row r="55" spans="1:5" x14ac:dyDescent="0.25">
      <c r="A55" s="1"/>
      <c r="B55" s="17" t="s">
        <v>502</v>
      </c>
      <c r="C55" s="17"/>
      <c r="D55" s="17"/>
      <c r="E55" s="1"/>
    </row>
    <row r="56" spans="1:5" x14ac:dyDescent="0.25">
      <c r="A56" s="2"/>
      <c r="B56" s="92"/>
      <c r="C56" s="88"/>
      <c r="D56" s="88"/>
      <c r="E56" s="15"/>
    </row>
    <row r="57" spans="1:5" x14ac:dyDescent="0.25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210</v>
      </c>
      <c r="C2" s="23"/>
      <c r="D2" s="23"/>
      <c r="E2" s="1"/>
    </row>
    <row r="3" spans="1:5" x14ac:dyDescent="0.25">
      <c r="A3" s="1"/>
      <c r="B3" s="89" t="s">
        <v>365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820</v>
      </c>
      <c r="C6" s="14">
        <v>0</v>
      </c>
      <c r="D6" s="14">
        <v>0</v>
      </c>
      <c r="E6" s="15"/>
    </row>
    <row r="7" spans="1:5" x14ac:dyDescent="0.25">
      <c r="A7" s="2"/>
      <c r="B7" s="24" t="s">
        <v>821</v>
      </c>
      <c r="C7" s="14">
        <v>0</v>
      </c>
      <c r="D7" s="14">
        <v>0</v>
      </c>
      <c r="E7" s="15"/>
    </row>
    <row r="8" spans="1:5" x14ac:dyDescent="0.25">
      <c r="A8" s="2"/>
      <c r="B8" s="24" t="s">
        <v>822</v>
      </c>
      <c r="C8" s="14">
        <v>0</v>
      </c>
      <c r="D8" s="14">
        <v>0</v>
      </c>
      <c r="E8" s="15"/>
    </row>
    <row r="9" spans="1:5" x14ac:dyDescent="0.25">
      <c r="A9" s="2"/>
      <c r="B9" s="10" t="s">
        <v>757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92"/>
      <c r="C12" s="88"/>
      <c r="D12" s="88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211</v>
      </c>
      <c r="C2" s="23"/>
      <c r="D2" s="23"/>
      <c r="E2" s="1"/>
    </row>
    <row r="3" spans="1:5" x14ac:dyDescent="0.25">
      <c r="A3" s="1"/>
      <c r="B3" s="89" t="s">
        <v>366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/>
      <c r="C5" s="4" t="s">
        <v>825</v>
      </c>
      <c r="D5" s="4" t="s">
        <v>826</v>
      </c>
      <c r="E5" s="15"/>
    </row>
    <row r="6" spans="1:5" x14ac:dyDescent="0.25">
      <c r="A6" s="2"/>
      <c r="B6" s="16" t="s">
        <v>823</v>
      </c>
      <c r="C6" s="14">
        <v>0</v>
      </c>
      <c r="D6" s="14">
        <v>0</v>
      </c>
      <c r="E6" s="15"/>
    </row>
    <row r="7" spans="1:5" x14ac:dyDescent="0.25">
      <c r="A7" s="2"/>
      <c r="B7" s="16" t="s">
        <v>824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92"/>
      <c r="C10" s="88"/>
      <c r="D10" s="88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60"/>
  <sheetViews>
    <sheetView view="pageLayout" topLeftCell="A40" zoomScale="90" zoomScaleNormal="100" zoomScalePageLayoutView="90" workbookViewId="0">
      <selection activeCell="D61" sqref="D6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  <col min="8" max="8" width="15.85546875" customWidth="1"/>
    <col min="9" max="9" width="13.42578125" bestFit="1" customWidth="1"/>
  </cols>
  <sheetData>
    <row r="1" spans="1:9" x14ac:dyDescent="0.25">
      <c r="A1" s="1"/>
      <c r="B1" s="1"/>
      <c r="C1" s="1"/>
      <c r="D1" s="40"/>
      <c r="E1" s="40"/>
      <c r="F1" s="1"/>
    </row>
    <row r="2" spans="1:9" ht="22.5" customHeight="1" x14ac:dyDescent="0.25">
      <c r="A2" s="1"/>
      <c r="B2" s="47" t="s">
        <v>2009</v>
      </c>
      <c r="C2" s="1"/>
      <c r="D2" s="87"/>
      <c r="E2" s="87"/>
      <c r="F2" s="1"/>
    </row>
    <row r="3" spans="1:9" x14ac:dyDescent="0.25">
      <c r="A3" s="1"/>
      <c r="B3" s="3"/>
      <c r="C3" s="3"/>
      <c r="D3" s="3"/>
      <c r="E3" s="3"/>
      <c r="F3" s="1"/>
    </row>
    <row r="4" spans="1:9" ht="30" x14ac:dyDescent="0.25">
      <c r="A4" s="2"/>
      <c r="B4" s="48" t="s">
        <v>1836</v>
      </c>
      <c r="C4" s="4"/>
      <c r="D4" s="70" t="s">
        <v>2005</v>
      </c>
      <c r="E4" s="48" t="s">
        <v>2002</v>
      </c>
      <c r="F4" s="15"/>
    </row>
    <row r="5" spans="1:9" ht="30" x14ac:dyDescent="0.25">
      <c r="A5" s="2"/>
      <c r="B5" s="5" t="s">
        <v>1837</v>
      </c>
      <c r="C5" s="81">
        <v>18</v>
      </c>
      <c r="D5" s="13">
        <v>11484374.5</v>
      </c>
      <c r="E5" s="83">
        <v>20204054.32</v>
      </c>
      <c r="F5" s="15"/>
      <c r="G5" s="32"/>
    </row>
    <row r="6" spans="1:9" x14ac:dyDescent="0.25">
      <c r="A6" s="2"/>
      <c r="B6" s="7" t="s">
        <v>1838</v>
      </c>
      <c r="C6" s="80"/>
      <c r="D6" s="34"/>
      <c r="E6" s="86"/>
      <c r="F6" s="15"/>
    </row>
    <row r="7" spans="1:9" x14ac:dyDescent="0.25">
      <c r="A7" s="2"/>
      <c r="B7" s="18" t="s">
        <v>1839</v>
      </c>
      <c r="C7" s="80"/>
      <c r="D7" s="14">
        <v>574333.06999999995</v>
      </c>
      <c r="E7" s="84">
        <v>386346.31</v>
      </c>
      <c r="F7" s="15"/>
    </row>
    <row r="8" spans="1:9" ht="30" x14ac:dyDescent="0.25">
      <c r="A8" s="2"/>
      <c r="B8" s="18" t="s">
        <v>1840</v>
      </c>
      <c r="C8" s="80"/>
      <c r="D8" s="14">
        <v>10910041.43</v>
      </c>
      <c r="E8" s="84">
        <v>19817708.010000002</v>
      </c>
      <c r="F8" s="15"/>
    </row>
    <row r="9" spans="1:9" ht="30" x14ac:dyDescent="0.25">
      <c r="A9" s="2"/>
      <c r="B9" s="5" t="s">
        <v>1841</v>
      </c>
      <c r="C9" s="81"/>
      <c r="D9" s="13">
        <v>9068509.9700000007</v>
      </c>
      <c r="E9" s="83">
        <v>18065188.929999996</v>
      </c>
      <c r="F9" s="15"/>
      <c r="I9" s="32"/>
    </row>
    <row r="10" spans="1:9" x14ac:dyDescent="0.25">
      <c r="A10" s="2"/>
      <c r="B10" s="7" t="s">
        <v>1842</v>
      </c>
      <c r="C10" s="80"/>
      <c r="D10" s="34">
        <v>0</v>
      </c>
      <c r="E10" s="86">
        <v>0</v>
      </c>
      <c r="F10" s="15"/>
    </row>
    <row r="11" spans="1:9" x14ac:dyDescent="0.25">
      <c r="A11" s="2"/>
      <c r="B11" s="18" t="s">
        <v>1843</v>
      </c>
      <c r="C11" s="80"/>
      <c r="D11" s="35">
        <v>2302.6999999999998</v>
      </c>
      <c r="E11" s="85">
        <v>10915.97</v>
      </c>
      <c r="F11" s="15"/>
      <c r="I11" s="32"/>
    </row>
    <row r="12" spans="1:9" ht="30" x14ac:dyDescent="0.25">
      <c r="A12" s="2"/>
      <c r="B12" s="18" t="s">
        <v>1844</v>
      </c>
      <c r="C12" s="80"/>
      <c r="D12" s="35">
        <v>9066207.2699999996</v>
      </c>
      <c r="E12" s="85">
        <v>18054272.959999997</v>
      </c>
      <c r="F12" s="15"/>
      <c r="G12" s="32"/>
      <c r="H12" s="72"/>
      <c r="I12" s="45"/>
    </row>
    <row r="13" spans="1:9" x14ac:dyDescent="0.25">
      <c r="A13" s="2"/>
      <c r="B13" s="5" t="s">
        <v>1845</v>
      </c>
      <c r="C13" s="81"/>
      <c r="D13" s="13">
        <v>2415864.5299999998</v>
      </c>
      <c r="E13" s="83">
        <v>2138865.3900000043</v>
      </c>
      <c r="F13" s="15"/>
      <c r="H13" s="72"/>
      <c r="I13" s="68"/>
    </row>
    <row r="14" spans="1:9" x14ac:dyDescent="0.25">
      <c r="A14" s="2"/>
      <c r="B14" s="5" t="s">
        <v>1846</v>
      </c>
      <c r="C14" s="81">
        <v>19</v>
      </c>
      <c r="D14" s="13">
        <v>329334.78000000003</v>
      </c>
      <c r="E14" s="83">
        <v>442322.77999999997</v>
      </c>
      <c r="F14" s="15"/>
      <c r="G14" s="32"/>
      <c r="H14" s="32"/>
      <c r="I14" s="45"/>
    </row>
    <row r="15" spans="1:9" x14ac:dyDescent="0.25">
      <c r="A15" s="2"/>
      <c r="B15" s="5" t="s">
        <v>1847</v>
      </c>
      <c r="C15" s="81">
        <v>19</v>
      </c>
      <c r="D15" s="13">
        <v>229230.38</v>
      </c>
      <c r="E15" s="83">
        <v>249123.49</v>
      </c>
      <c r="F15" s="15"/>
      <c r="G15" s="32"/>
      <c r="H15" s="58"/>
      <c r="I15" s="68"/>
    </row>
    <row r="16" spans="1:9" x14ac:dyDescent="0.25">
      <c r="A16" s="2"/>
      <c r="B16" s="5" t="s">
        <v>1848</v>
      </c>
      <c r="C16" s="81"/>
      <c r="D16" s="13">
        <v>1857299.37</v>
      </c>
      <c r="E16" s="83">
        <v>1447419.1200000043</v>
      </c>
      <c r="F16" s="15"/>
      <c r="H16" s="58"/>
      <c r="I16" s="68"/>
    </row>
    <row r="17" spans="1:9" x14ac:dyDescent="0.25">
      <c r="A17" s="2"/>
      <c r="B17" s="5" t="s">
        <v>1849</v>
      </c>
      <c r="C17" s="81"/>
      <c r="D17" s="13">
        <v>126960</v>
      </c>
      <c r="E17" s="83">
        <v>8064.05</v>
      </c>
      <c r="F17" s="15"/>
      <c r="I17" s="68"/>
    </row>
    <row r="18" spans="1:9" ht="30" x14ac:dyDescent="0.25">
      <c r="A18" s="2"/>
      <c r="B18" s="18" t="s">
        <v>1850</v>
      </c>
      <c r="C18" s="80"/>
      <c r="D18" s="14">
        <v>124660.09</v>
      </c>
      <c r="E18" s="84">
        <v>0</v>
      </c>
      <c r="F18" s="15"/>
      <c r="I18" s="73"/>
    </row>
    <row r="19" spans="1:9" x14ac:dyDescent="0.25">
      <c r="A19" s="2"/>
      <c r="B19" s="18" t="s">
        <v>1851</v>
      </c>
      <c r="C19" s="80"/>
      <c r="D19" s="14">
        <v>0</v>
      </c>
      <c r="E19" s="84">
        <v>0</v>
      </c>
      <c r="F19" s="15"/>
      <c r="I19" s="72"/>
    </row>
    <row r="20" spans="1:9" ht="30" x14ac:dyDescent="0.25">
      <c r="A20" s="2"/>
      <c r="B20" s="18" t="s">
        <v>1852</v>
      </c>
      <c r="C20" s="80"/>
      <c r="D20" s="14">
        <v>0</v>
      </c>
      <c r="E20" s="84">
        <v>0</v>
      </c>
      <c r="F20" s="15"/>
      <c r="I20" s="72"/>
    </row>
    <row r="21" spans="1:9" x14ac:dyDescent="0.25">
      <c r="A21" s="2"/>
      <c r="B21" s="18" t="s">
        <v>1853</v>
      </c>
      <c r="C21" s="80"/>
      <c r="D21" s="14">
        <v>2299.91</v>
      </c>
      <c r="E21" s="84">
        <v>8064.05</v>
      </c>
      <c r="F21" s="15"/>
      <c r="I21" s="72"/>
    </row>
    <row r="22" spans="1:9" x14ac:dyDescent="0.25">
      <c r="A22" s="2"/>
      <c r="B22" s="5" t="s">
        <v>1854</v>
      </c>
      <c r="C22" s="81"/>
      <c r="D22" s="13">
        <v>779.99</v>
      </c>
      <c r="E22" s="83">
        <v>10965.54</v>
      </c>
      <c r="F22" s="15"/>
      <c r="I22" s="72"/>
    </row>
    <row r="23" spans="1:9" ht="30" x14ac:dyDescent="0.25">
      <c r="A23" s="2"/>
      <c r="B23" s="18" t="s">
        <v>1855</v>
      </c>
      <c r="C23" s="80"/>
      <c r="D23" s="14">
        <v>0</v>
      </c>
      <c r="E23" s="84">
        <v>0</v>
      </c>
      <c r="F23" s="15"/>
      <c r="I23" s="72"/>
    </row>
    <row r="24" spans="1:9" x14ac:dyDescent="0.25">
      <c r="A24" s="2"/>
      <c r="B24" s="18" t="s">
        <v>1856</v>
      </c>
      <c r="C24" s="80"/>
      <c r="D24" s="14">
        <v>0</v>
      </c>
      <c r="E24" s="84">
        <v>0</v>
      </c>
      <c r="F24" s="15"/>
      <c r="I24" s="72"/>
    </row>
    <row r="25" spans="1:9" x14ac:dyDescent="0.25">
      <c r="A25" s="2"/>
      <c r="B25" s="18" t="s">
        <v>1857</v>
      </c>
      <c r="C25" s="80"/>
      <c r="D25" s="14">
        <v>779.99</v>
      </c>
      <c r="E25" s="84">
        <v>10965.54</v>
      </c>
      <c r="F25" s="15"/>
      <c r="I25" s="72"/>
    </row>
    <row r="26" spans="1:9" ht="30" x14ac:dyDescent="0.25">
      <c r="A26" s="2"/>
      <c r="B26" s="5" t="s">
        <v>1858</v>
      </c>
      <c r="C26" s="81"/>
      <c r="D26" s="13">
        <v>1983479.38</v>
      </c>
      <c r="E26" s="83">
        <v>1444517.6300000043</v>
      </c>
      <c r="F26" s="15"/>
      <c r="I26" s="72"/>
    </row>
    <row r="27" spans="1:9" x14ac:dyDescent="0.25">
      <c r="A27" s="2"/>
      <c r="B27" s="5" t="s">
        <v>1859</v>
      </c>
      <c r="C27" s="81"/>
      <c r="D27" s="13">
        <v>152303.85999999999</v>
      </c>
      <c r="E27" s="83">
        <v>13198.88</v>
      </c>
      <c r="F27" s="15"/>
      <c r="I27" s="72"/>
    </row>
    <row r="28" spans="1:9" x14ac:dyDescent="0.25">
      <c r="A28" s="2"/>
      <c r="B28" s="18" t="s">
        <v>1860</v>
      </c>
      <c r="C28" s="80"/>
      <c r="D28" s="14">
        <v>0</v>
      </c>
      <c r="E28" s="84">
        <v>0</v>
      </c>
      <c r="F28" s="15"/>
      <c r="I28" s="72"/>
    </row>
    <row r="29" spans="1:9" x14ac:dyDescent="0.25">
      <c r="A29" s="2"/>
      <c r="B29" s="7" t="s">
        <v>1861</v>
      </c>
      <c r="C29" s="80"/>
      <c r="D29" s="14">
        <v>0</v>
      </c>
      <c r="E29" s="84">
        <v>0</v>
      </c>
      <c r="F29" s="15"/>
      <c r="I29" s="72"/>
    </row>
    <row r="30" spans="1:9" ht="30" x14ac:dyDescent="0.25">
      <c r="A30" s="2"/>
      <c r="B30" s="8" t="s">
        <v>1862</v>
      </c>
      <c r="C30" s="80"/>
      <c r="D30" s="14">
        <v>0</v>
      </c>
      <c r="E30" s="84">
        <v>0</v>
      </c>
      <c r="F30" s="15"/>
      <c r="I30" s="72"/>
    </row>
    <row r="31" spans="1:9" x14ac:dyDescent="0.25">
      <c r="A31" s="2"/>
      <c r="B31" s="7" t="s">
        <v>1863</v>
      </c>
      <c r="C31" s="80"/>
      <c r="D31" s="14">
        <v>0</v>
      </c>
      <c r="E31" s="84">
        <v>0</v>
      </c>
      <c r="F31" s="15"/>
      <c r="I31" s="72"/>
    </row>
    <row r="32" spans="1:9" ht="30" x14ac:dyDescent="0.25">
      <c r="A32" s="2"/>
      <c r="B32" s="8" t="s">
        <v>1862</v>
      </c>
      <c r="C32" s="80"/>
      <c r="D32" s="14">
        <v>0</v>
      </c>
      <c r="E32" s="84">
        <v>0</v>
      </c>
      <c r="F32" s="15"/>
      <c r="I32" s="72"/>
    </row>
    <row r="33" spans="1:9" x14ac:dyDescent="0.25">
      <c r="A33" s="2"/>
      <c r="B33" s="18" t="s">
        <v>1864</v>
      </c>
      <c r="C33" s="80">
        <v>20</v>
      </c>
      <c r="D33" s="14">
        <v>122877.42</v>
      </c>
      <c r="E33" s="84">
        <v>13198.88</v>
      </c>
      <c r="F33" s="15"/>
      <c r="I33" s="72"/>
    </row>
    <row r="34" spans="1:9" x14ac:dyDescent="0.25">
      <c r="A34" s="2"/>
      <c r="B34" s="7" t="s">
        <v>1838</v>
      </c>
      <c r="C34" s="80"/>
      <c r="D34" s="14">
        <v>0</v>
      </c>
      <c r="E34" s="84">
        <v>0</v>
      </c>
      <c r="F34" s="15"/>
      <c r="I34" s="72"/>
    </row>
    <row r="35" spans="1:9" ht="30" x14ac:dyDescent="0.25">
      <c r="A35" s="2"/>
      <c r="B35" s="18" t="s">
        <v>1865</v>
      </c>
      <c r="C35" s="80"/>
      <c r="D35" s="14">
        <v>0</v>
      </c>
      <c r="E35" s="84">
        <v>0</v>
      </c>
      <c r="F35" s="15"/>
      <c r="I35" s="72"/>
    </row>
    <row r="36" spans="1:9" x14ac:dyDescent="0.25">
      <c r="A36" s="2"/>
      <c r="B36" s="7" t="s">
        <v>1866</v>
      </c>
      <c r="C36" s="80"/>
      <c r="D36" s="14">
        <v>0</v>
      </c>
      <c r="E36" s="84">
        <v>0</v>
      </c>
      <c r="F36" s="15"/>
    </row>
    <row r="37" spans="1:9" x14ac:dyDescent="0.25">
      <c r="A37" s="2"/>
      <c r="B37" s="18" t="s">
        <v>1867</v>
      </c>
      <c r="C37" s="80"/>
      <c r="D37" s="14">
        <v>0</v>
      </c>
      <c r="E37" s="84">
        <v>0</v>
      </c>
      <c r="F37" s="15"/>
    </row>
    <row r="38" spans="1:9" x14ac:dyDescent="0.25">
      <c r="A38" s="2"/>
      <c r="B38" s="18" t="s">
        <v>1868</v>
      </c>
      <c r="C38" s="80"/>
      <c r="D38" s="14">
        <v>29426.44</v>
      </c>
      <c r="E38" s="84">
        <v>0</v>
      </c>
      <c r="F38" s="15"/>
    </row>
    <row r="39" spans="1:9" x14ac:dyDescent="0.25">
      <c r="A39" s="2"/>
      <c r="B39" s="5" t="s">
        <v>1869</v>
      </c>
      <c r="C39" s="81"/>
      <c r="D39" s="13">
        <v>1891.55</v>
      </c>
      <c r="E39" s="83">
        <v>28810.89999999998</v>
      </c>
      <c r="F39" s="15"/>
    </row>
    <row r="40" spans="1:9" x14ac:dyDescent="0.25">
      <c r="A40" s="2"/>
      <c r="B40" s="18" t="s">
        <v>1870</v>
      </c>
      <c r="C40" s="80">
        <v>21</v>
      </c>
      <c r="D40" s="14">
        <v>1891.55</v>
      </c>
      <c r="E40" s="84">
        <v>2626.25</v>
      </c>
      <c r="F40" s="15"/>
    </row>
    <row r="41" spans="1:9" x14ac:dyDescent="0.25">
      <c r="A41" s="2"/>
      <c r="B41" s="7" t="s">
        <v>1871</v>
      </c>
      <c r="C41" s="80"/>
      <c r="D41" s="14">
        <v>0</v>
      </c>
      <c r="E41" s="84">
        <v>0</v>
      </c>
      <c r="F41" s="15"/>
    </row>
    <row r="42" spans="1:9" ht="30" x14ac:dyDescent="0.25">
      <c r="A42" s="2"/>
      <c r="B42" s="18" t="s">
        <v>1872</v>
      </c>
      <c r="C42" s="80"/>
      <c r="D42" s="14">
        <v>0</v>
      </c>
      <c r="E42" s="84">
        <v>0</v>
      </c>
      <c r="F42" s="15"/>
    </row>
    <row r="43" spans="1:9" x14ac:dyDescent="0.25">
      <c r="A43" s="2"/>
      <c r="B43" s="7" t="s">
        <v>1866</v>
      </c>
      <c r="C43" s="80"/>
      <c r="D43" s="14">
        <v>0</v>
      </c>
      <c r="E43" s="84">
        <v>0</v>
      </c>
      <c r="F43" s="15"/>
    </row>
    <row r="44" spans="1:9" x14ac:dyDescent="0.25">
      <c r="A44" s="2"/>
      <c r="B44" s="18" t="s">
        <v>1873</v>
      </c>
      <c r="C44" s="80"/>
      <c r="D44" s="14">
        <v>0</v>
      </c>
      <c r="E44" s="84">
        <v>0</v>
      </c>
      <c r="F44" s="15"/>
    </row>
    <row r="45" spans="1:9" x14ac:dyDescent="0.25">
      <c r="A45" s="2"/>
      <c r="B45" s="18" t="s">
        <v>1874</v>
      </c>
      <c r="C45" s="80"/>
      <c r="D45" s="14">
        <v>0</v>
      </c>
      <c r="E45" s="84">
        <v>26184.64999999998</v>
      </c>
      <c r="F45" s="15"/>
    </row>
    <row r="46" spans="1:9" x14ac:dyDescent="0.25">
      <c r="A46" s="2"/>
      <c r="B46" s="5" t="s">
        <v>1875</v>
      </c>
      <c r="C46" s="81"/>
      <c r="D46" s="13">
        <v>2133891.69</v>
      </c>
      <c r="E46" s="83">
        <v>1428905.6100000043</v>
      </c>
      <c r="F46" s="15"/>
    </row>
    <row r="47" spans="1:9" x14ac:dyDescent="0.25">
      <c r="A47" s="2"/>
      <c r="B47" s="5" t="s">
        <v>1876</v>
      </c>
      <c r="C47" s="81">
        <v>22</v>
      </c>
      <c r="D47" s="13">
        <v>405937</v>
      </c>
      <c r="E47" s="83">
        <v>301111</v>
      </c>
      <c r="F47" s="15"/>
    </row>
    <row r="48" spans="1:9" ht="30" x14ac:dyDescent="0.25">
      <c r="A48" s="2"/>
      <c r="B48" s="5" t="s">
        <v>1877</v>
      </c>
      <c r="C48" s="81"/>
      <c r="D48" s="13">
        <v>0</v>
      </c>
      <c r="E48" s="83">
        <v>0</v>
      </c>
      <c r="F48" s="15"/>
    </row>
    <row r="49" spans="1:6" x14ac:dyDescent="0.25">
      <c r="A49" s="2"/>
      <c r="B49" s="5" t="s">
        <v>1878</v>
      </c>
      <c r="C49" s="81"/>
      <c r="D49" s="13">
        <v>1727954.69</v>
      </c>
      <c r="E49" s="83">
        <v>1127794.6100000043</v>
      </c>
      <c r="F49" s="15"/>
    </row>
    <row r="50" spans="1:6" x14ac:dyDescent="0.25">
      <c r="A50" s="1"/>
      <c r="B50" s="11"/>
      <c r="C50" s="11"/>
      <c r="D50" s="16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E52" s="32"/>
    </row>
    <row r="53" spans="1:6" x14ac:dyDescent="0.25">
      <c r="B53" t="s">
        <v>2008</v>
      </c>
    </row>
    <row r="54" spans="1:6" x14ac:dyDescent="0.25">
      <c r="D54" t="s">
        <v>1676</v>
      </c>
      <c r="E54" t="s">
        <v>2001</v>
      </c>
    </row>
    <row r="57" spans="1:6" x14ac:dyDescent="0.25">
      <c r="B57" t="s">
        <v>1675</v>
      </c>
    </row>
    <row r="60" spans="1:6" x14ac:dyDescent="0.25">
      <c r="E60" s="32"/>
    </row>
  </sheetData>
  <mergeCells count="1">
    <mergeCell ref="D2:E2"/>
  </mergeCells>
  <pageMargins left="0.25" right="0.25" top="0.75" bottom="0.75" header="0.3" footer="0.3"/>
  <pageSetup paperSize="9" scale="52" orientation="portrait" r:id="rId1"/>
  <headerFooter>
    <oddHeader>&amp;C&amp;"Arial Black,Standardowy"&amp;K03+000PRYMUS S.A.
Turyńska 101,43-100 Tychy</oddHead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212</v>
      </c>
      <c r="C2" s="23"/>
      <c r="D2" s="23"/>
      <c r="E2" s="1"/>
    </row>
    <row r="3" spans="1:5" x14ac:dyDescent="0.25">
      <c r="A3" s="1"/>
      <c r="B3" s="89" t="s">
        <v>367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827</v>
      </c>
      <c r="C5" s="4">
        <v>2016</v>
      </c>
      <c r="D5" s="4">
        <v>2015</v>
      </c>
      <c r="E5" s="15"/>
    </row>
    <row r="6" spans="1:5" x14ac:dyDescent="0.25">
      <c r="A6" s="2"/>
      <c r="B6" s="10" t="s">
        <v>828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25">
      <c r="A7" s="2"/>
      <c r="B7" s="24" t="s">
        <v>829</v>
      </c>
      <c r="C7" s="14">
        <v>0</v>
      </c>
      <c r="D7" s="14">
        <v>0</v>
      </c>
      <c r="E7" s="15"/>
    </row>
    <row r="8" spans="1:5" x14ac:dyDescent="0.25">
      <c r="A8" s="2"/>
      <c r="B8" s="24" t="s">
        <v>830</v>
      </c>
      <c r="C8" s="14">
        <v>0</v>
      </c>
      <c r="D8" s="14">
        <v>0</v>
      </c>
      <c r="E8" s="15"/>
    </row>
    <row r="9" spans="1:5" x14ac:dyDescent="0.25">
      <c r="A9" s="2"/>
      <c r="B9" s="18" t="s">
        <v>831</v>
      </c>
      <c r="C9" s="14">
        <v>0</v>
      </c>
      <c r="D9" s="14">
        <v>0</v>
      </c>
      <c r="E9" s="15"/>
    </row>
    <row r="10" spans="1:5" x14ac:dyDescent="0.25">
      <c r="A10" s="2"/>
      <c r="B10" s="24" t="s">
        <v>832</v>
      </c>
      <c r="C10" s="14">
        <v>0</v>
      </c>
      <c r="D10" s="14">
        <v>0</v>
      </c>
      <c r="E10" s="15"/>
    </row>
    <row r="11" spans="1:5" x14ac:dyDescent="0.25">
      <c r="A11" s="2"/>
      <c r="B11" s="18" t="s">
        <v>831</v>
      </c>
      <c r="C11" s="14">
        <v>0</v>
      </c>
      <c r="D11" s="14">
        <v>0</v>
      </c>
      <c r="E11" s="15"/>
    </row>
    <row r="12" spans="1:5" x14ac:dyDescent="0.25">
      <c r="A12" s="2"/>
      <c r="B12" s="24" t="s">
        <v>833</v>
      </c>
      <c r="C12" s="14">
        <v>0</v>
      </c>
      <c r="D12" s="14">
        <v>0</v>
      </c>
      <c r="E12" s="15"/>
    </row>
    <row r="13" spans="1:5" x14ac:dyDescent="0.25">
      <c r="A13" s="2"/>
      <c r="B13" s="10" t="s">
        <v>834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25">
      <c r="A14" s="2"/>
      <c r="B14" s="24" t="s">
        <v>829</v>
      </c>
      <c r="C14" s="14">
        <v>0</v>
      </c>
      <c r="D14" s="14">
        <v>0</v>
      </c>
      <c r="E14" s="15"/>
    </row>
    <row r="15" spans="1:5" x14ac:dyDescent="0.25">
      <c r="A15" s="2"/>
      <c r="B15" s="24" t="s">
        <v>830</v>
      </c>
      <c r="C15" s="14">
        <v>0</v>
      </c>
      <c r="D15" s="14">
        <v>0</v>
      </c>
      <c r="E15" s="15"/>
    </row>
    <row r="16" spans="1:5" x14ac:dyDescent="0.25">
      <c r="A16" s="2"/>
      <c r="B16" s="18" t="s">
        <v>835</v>
      </c>
      <c r="C16" s="14">
        <v>0</v>
      </c>
      <c r="D16" s="14">
        <v>0</v>
      </c>
      <c r="E16" s="15"/>
    </row>
    <row r="17" spans="1:5" x14ac:dyDescent="0.25">
      <c r="A17" s="2"/>
      <c r="B17" s="24" t="s">
        <v>832</v>
      </c>
      <c r="C17" s="14">
        <v>0</v>
      </c>
      <c r="D17" s="14">
        <v>0</v>
      </c>
      <c r="E17" s="15"/>
    </row>
    <row r="18" spans="1:5" x14ac:dyDescent="0.25">
      <c r="A18" s="2"/>
      <c r="B18" s="18" t="s">
        <v>831</v>
      </c>
      <c r="C18" s="14">
        <v>0</v>
      </c>
      <c r="D18" s="14">
        <v>0</v>
      </c>
      <c r="E18" s="15"/>
    </row>
    <row r="19" spans="1:5" x14ac:dyDescent="0.25">
      <c r="A19" s="2"/>
      <c r="B19" s="24" t="s">
        <v>833</v>
      </c>
      <c r="C19" s="14">
        <v>0</v>
      </c>
      <c r="D19" s="14">
        <v>0</v>
      </c>
      <c r="E19" s="15"/>
    </row>
    <row r="20" spans="1:5" x14ac:dyDescent="0.25">
      <c r="A20" s="1"/>
      <c r="B20" s="11"/>
      <c r="C20" s="11"/>
      <c r="D20" s="11"/>
      <c r="E20" s="1"/>
    </row>
    <row r="21" spans="1:5" x14ac:dyDescent="0.25">
      <c r="A21" s="1"/>
      <c r="B21" s="17" t="s">
        <v>502</v>
      </c>
      <c r="C21" s="17"/>
      <c r="D21" s="17"/>
      <c r="E21" s="1"/>
    </row>
    <row r="22" spans="1:5" x14ac:dyDescent="0.25">
      <c r="A22" s="2"/>
      <c r="B22" s="92"/>
      <c r="C22" s="88"/>
      <c r="D22" s="88"/>
      <c r="E22" s="15"/>
    </row>
    <row r="23" spans="1:5" x14ac:dyDescent="0.25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213</v>
      </c>
      <c r="C2" s="23"/>
      <c r="D2" s="23"/>
      <c r="E2" s="1"/>
    </row>
    <row r="3" spans="1:5" x14ac:dyDescent="0.25">
      <c r="A3" s="1"/>
      <c r="B3" s="89" t="s">
        <v>368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836</v>
      </c>
      <c r="C5" s="4">
        <v>2016</v>
      </c>
      <c r="D5" s="4">
        <v>2015</v>
      </c>
      <c r="E5" s="15"/>
    </row>
    <row r="6" spans="1:5" x14ac:dyDescent="0.25">
      <c r="A6" s="2"/>
      <c r="B6" s="16" t="s">
        <v>837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838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16" t="s">
        <v>839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840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214</v>
      </c>
      <c r="C2" s="23"/>
      <c r="D2" s="23"/>
      <c r="E2" s="1"/>
    </row>
    <row r="3" spans="1:5" x14ac:dyDescent="0.25">
      <c r="A3" s="1"/>
      <c r="B3" s="89" t="s">
        <v>369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841</v>
      </c>
      <c r="C5" s="4">
        <v>2016</v>
      </c>
      <c r="D5" s="4">
        <v>2015</v>
      </c>
      <c r="E5" s="15"/>
    </row>
    <row r="6" spans="1:5" x14ac:dyDescent="0.25">
      <c r="A6" s="2"/>
      <c r="B6" s="16" t="s">
        <v>842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843</v>
      </c>
      <c r="C8" s="14">
        <v>0</v>
      </c>
      <c r="D8" s="14">
        <v>0</v>
      </c>
      <c r="E8" s="15"/>
    </row>
    <row r="9" spans="1:5" x14ac:dyDescent="0.25">
      <c r="A9" s="2"/>
      <c r="B9" s="24"/>
      <c r="C9" s="14">
        <v>0</v>
      </c>
      <c r="D9" s="14">
        <v>0</v>
      </c>
      <c r="E9" s="15"/>
    </row>
    <row r="10" spans="1:5" x14ac:dyDescent="0.25">
      <c r="A10" s="2"/>
      <c r="B10" s="16" t="s">
        <v>844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215</v>
      </c>
      <c r="C2" s="23"/>
      <c r="D2" s="23"/>
      <c r="E2" s="1"/>
    </row>
    <row r="3" spans="1:5" x14ac:dyDescent="0.25">
      <c r="A3" s="1"/>
      <c r="B3" s="89" t="s">
        <v>370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846</v>
      </c>
      <c r="C5" s="4" t="s">
        <v>850</v>
      </c>
      <c r="D5" s="4" t="s">
        <v>851</v>
      </c>
      <c r="E5" s="15"/>
    </row>
    <row r="6" spans="1:5" x14ac:dyDescent="0.25">
      <c r="A6" s="2"/>
      <c r="B6" s="16" t="s">
        <v>847</v>
      </c>
      <c r="C6" s="14">
        <v>0</v>
      </c>
      <c r="D6" s="14">
        <v>0</v>
      </c>
      <c r="E6" s="15"/>
    </row>
    <row r="7" spans="1:5" x14ac:dyDescent="0.25">
      <c r="A7" s="2"/>
      <c r="B7" s="16" t="s">
        <v>848</v>
      </c>
      <c r="C7" s="14">
        <v>0</v>
      </c>
      <c r="D7" s="14">
        <v>0</v>
      </c>
      <c r="E7" s="15"/>
    </row>
    <row r="8" spans="1:5" x14ac:dyDescent="0.25">
      <c r="A8" s="2"/>
      <c r="B8" s="16" t="s">
        <v>849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6" t="s">
        <v>645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92"/>
      <c r="C13" s="88"/>
      <c r="D13" s="88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216</v>
      </c>
      <c r="C2" s="23"/>
      <c r="D2" s="23"/>
      <c r="E2" s="1"/>
    </row>
    <row r="3" spans="1:5" x14ac:dyDescent="0.25">
      <c r="A3" s="1"/>
      <c r="B3" s="23" t="s">
        <v>371</v>
      </c>
      <c r="C3" s="23"/>
      <c r="D3" s="2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 t="s">
        <v>852</v>
      </c>
      <c r="C5" s="4">
        <v>2016</v>
      </c>
      <c r="D5" s="4">
        <v>2015</v>
      </c>
      <c r="E5" s="15"/>
    </row>
    <row r="6" spans="1:5" x14ac:dyDescent="0.25">
      <c r="A6" s="2"/>
      <c r="B6" s="24" t="s">
        <v>853</v>
      </c>
      <c r="C6" s="14">
        <v>0</v>
      </c>
      <c r="D6" s="14">
        <v>0</v>
      </c>
      <c r="E6" s="15"/>
    </row>
    <row r="7" spans="1:5" x14ac:dyDescent="0.25">
      <c r="A7" s="2"/>
      <c r="B7" s="24" t="s">
        <v>854</v>
      </c>
      <c r="C7" s="14">
        <v>0</v>
      </c>
      <c r="D7" s="14">
        <v>0</v>
      </c>
      <c r="E7" s="15"/>
    </row>
    <row r="8" spans="1:5" x14ac:dyDescent="0.25">
      <c r="A8" s="2"/>
      <c r="B8" s="24" t="s">
        <v>855</v>
      </c>
      <c r="C8" s="14">
        <v>0</v>
      </c>
      <c r="D8" s="14">
        <v>0</v>
      </c>
      <c r="E8" s="15"/>
    </row>
    <row r="9" spans="1:5" x14ac:dyDescent="0.25">
      <c r="A9" s="2"/>
      <c r="B9" s="24" t="s">
        <v>856</v>
      </c>
      <c r="C9" s="14">
        <v>0</v>
      </c>
      <c r="D9" s="14">
        <v>0</v>
      </c>
      <c r="E9" s="15"/>
    </row>
    <row r="10" spans="1:5" x14ac:dyDescent="0.25">
      <c r="A10" s="2"/>
      <c r="B10" s="24" t="s">
        <v>857</v>
      </c>
      <c r="C10" s="14">
        <v>0</v>
      </c>
      <c r="D10" s="14">
        <v>0</v>
      </c>
      <c r="E10" s="15"/>
    </row>
    <row r="11" spans="1:5" x14ac:dyDescent="0.25">
      <c r="A11" s="2"/>
      <c r="B11" s="24" t="s">
        <v>858</v>
      </c>
      <c r="C11" s="14">
        <v>0</v>
      </c>
      <c r="D11" s="14">
        <v>0</v>
      </c>
      <c r="E11" s="15"/>
    </row>
    <row r="12" spans="1:5" x14ac:dyDescent="0.25">
      <c r="A12" s="2"/>
      <c r="B12" s="10" t="s">
        <v>859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25">
      <c r="A13" s="1"/>
      <c r="B13" s="26"/>
      <c r="C13" s="26"/>
      <c r="D13" s="26"/>
      <c r="E13" s="1"/>
    </row>
    <row r="14" spans="1:5" x14ac:dyDescent="0.25">
      <c r="A14" s="2"/>
      <c r="B14" s="10" t="s">
        <v>860</v>
      </c>
      <c r="C14" s="4">
        <v>2016</v>
      </c>
      <c r="D14" s="4">
        <v>2015</v>
      </c>
      <c r="E14" s="15"/>
    </row>
    <row r="15" spans="1:5" x14ac:dyDescent="0.25">
      <c r="A15" s="2"/>
      <c r="B15" s="24" t="s">
        <v>861</v>
      </c>
      <c r="C15" s="14">
        <f>nota_025!G6</f>
        <v>0</v>
      </c>
      <c r="D15" s="14">
        <f>nota_025!C6</f>
        <v>0</v>
      </c>
      <c r="E15" s="15"/>
    </row>
    <row r="16" spans="1:5" x14ac:dyDescent="0.25">
      <c r="A16" s="2"/>
      <c r="B16" s="24" t="s">
        <v>862</v>
      </c>
      <c r="C16" s="14">
        <f>nota_025!G7</f>
        <v>0</v>
      </c>
      <c r="D16" s="14">
        <f>nota_025!C7</f>
        <v>0</v>
      </c>
      <c r="E16" s="15"/>
    </row>
    <row r="17" spans="1:5" x14ac:dyDescent="0.25">
      <c r="A17" s="2"/>
      <c r="B17" s="24" t="s">
        <v>863</v>
      </c>
      <c r="C17" s="14">
        <f>nota_025!G14</f>
        <v>0</v>
      </c>
      <c r="D17" s="14">
        <f>nota_025!C14</f>
        <v>0</v>
      </c>
      <c r="E17" s="15"/>
    </row>
    <row r="18" spans="1:5" x14ac:dyDescent="0.25">
      <c r="A18" s="2"/>
      <c r="B18" s="10" t="s">
        <v>509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25">
      <c r="A19" s="2"/>
      <c r="B19" s="10" t="s">
        <v>864</v>
      </c>
      <c r="C19" s="13">
        <f>nota_046!C18-nota_046!D18</f>
        <v>0</v>
      </c>
      <c r="D19" s="13">
        <v>0</v>
      </c>
      <c r="E19" s="15"/>
    </row>
    <row r="20" spans="1:5" x14ac:dyDescent="0.25">
      <c r="A20" s="1"/>
      <c r="B20" s="26"/>
      <c r="C20" s="26"/>
      <c r="D20" s="26"/>
      <c r="E20" s="1"/>
    </row>
    <row r="21" spans="1:5" x14ac:dyDescent="0.25">
      <c r="A21" s="2"/>
      <c r="B21" s="10" t="s">
        <v>865</v>
      </c>
      <c r="C21" s="4">
        <v>2016</v>
      </c>
      <c r="D21" s="4">
        <v>2015</v>
      </c>
      <c r="E21" s="15"/>
    </row>
    <row r="22" spans="1:5" x14ac:dyDescent="0.25">
      <c r="A22" s="2"/>
      <c r="B22" s="24" t="s">
        <v>866</v>
      </c>
      <c r="C22" s="14">
        <f>nota_088!C11</f>
        <v>0</v>
      </c>
      <c r="D22" s="14">
        <f>nota_088!D11</f>
        <v>0</v>
      </c>
      <c r="E22" s="15"/>
    </row>
    <row r="23" spans="1:5" x14ac:dyDescent="0.25">
      <c r="A23" s="2"/>
      <c r="B23" s="24" t="s">
        <v>867</v>
      </c>
      <c r="C23" s="14">
        <v>0</v>
      </c>
      <c r="D23" s="14">
        <v>0</v>
      </c>
      <c r="E23" s="15"/>
    </row>
    <row r="24" spans="1:5" x14ac:dyDescent="0.25">
      <c r="A24" s="2"/>
      <c r="B24" s="24" t="s">
        <v>868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25">
      <c r="A25" s="2"/>
      <c r="B25" s="10" t="s">
        <v>509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25">
      <c r="A26" s="2"/>
      <c r="B26" s="10" t="s">
        <v>869</v>
      </c>
      <c r="C26" s="13">
        <f>nota_046!D25-nota_046!C25</f>
        <v>0</v>
      </c>
      <c r="D26" s="13">
        <v>0</v>
      </c>
      <c r="E26" s="15"/>
    </row>
    <row r="27" spans="1:5" x14ac:dyDescent="0.25">
      <c r="A27" s="2"/>
      <c r="B27" s="24" t="s">
        <v>870</v>
      </c>
      <c r="C27" s="14">
        <v>0</v>
      </c>
      <c r="D27" s="14">
        <v>0</v>
      </c>
      <c r="E27" s="15"/>
    </row>
    <row r="28" spans="1:5" x14ac:dyDescent="0.25">
      <c r="A28" s="1"/>
      <c r="B28" s="26"/>
      <c r="C28" s="26"/>
      <c r="D28" s="26"/>
      <c r="E28" s="1"/>
    </row>
    <row r="29" spans="1:5" x14ac:dyDescent="0.25">
      <c r="A29" s="2"/>
      <c r="B29" s="10" t="s">
        <v>871</v>
      </c>
      <c r="C29" s="4">
        <v>2016</v>
      </c>
      <c r="D29" s="4">
        <v>2015</v>
      </c>
      <c r="E29" s="15"/>
    </row>
    <row r="30" spans="1:5" x14ac:dyDescent="0.25">
      <c r="A30" s="2"/>
      <c r="B30" s="24" t="s">
        <v>550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25">
      <c r="A31" s="2"/>
      <c r="B31" s="24" t="s">
        <v>872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25">
      <c r="A32" s="2"/>
      <c r="B32" s="24" t="s">
        <v>873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25">
      <c r="A33" s="2"/>
      <c r="B33" s="24" t="s">
        <v>874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25">
      <c r="A34" s="2"/>
      <c r="B34" s="10" t="s">
        <v>875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25">
      <c r="A35" s="2"/>
      <c r="B35" s="10" t="s">
        <v>876</v>
      </c>
      <c r="C35" s="13">
        <f>nota_046!D34-nota_046!C34</f>
        <v>0</v>
      </c>
      <c r="D35" s="13">
        <v>0</v>
      </c>
      <c r="E35" s="15"/>
    </row>
    <row r="36" spans="1:5" x14ac:dyDescent="0.25">
      <c r="A36" s="1"/>
      <c r="B36" s="26"/>
      <c r="C36" s="26"/>
      <c r="D36" s="26"/>
      <c r="E36" s="1"/>
    </row>
    <row r="37" spans="1:5" x14ac:dyDescent="0.25">
      <c r="A37" s="2"/>
      <c r="B37" s="10" t="s">
        <v>877</v>
      </c>
      <c r="C37" s="4">
        <v>2016</v>
      </c>
      <c r="D37" s="4">
        <v>2015</v>
      </c>
      <c r="E37" s="15"/>
    </row>
    <row r="38" spans="1:5" x14ac:dyDescent="0.25">
      <c r="A38" s="2"/>
      <c r="B38" s="24" t="s">
        <v>878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25">
      <c r="A39" s="2"/>
      <c r="B39" s="24" t="s">
        <v>879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25">
      <c r="A40" s="2"/>
      <c r="B40" s="24" t="s">
        <v>435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25">
      <c r="A41" s="2"/>
      <c r="B41" s="24" t="s">
        <v>436</v>
      </c>
      <c r="C41" s="14">
        <v>0</v>
      </c>
      <c r="D41" s="14">
        <v>0</v>
      </c>
      <c r="E41" s="15"/>
    </row>
    <row r="42" spans="1:5" x14ac:dyDescent="0.25">
      <c r="A42" s="2"/>
      <c r="B42" s="10" t="s">
        <v>880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25">
      <c r="A43" s="2"/>
      <c r="B43" s="24" t="s">
        <v>881</v>
      </c>
      <c r="C43" s="14">
        <v>0</v>
      </c>
      <c r="D43" s="14">
        <v>0</v>
      </c>
      <c r="E43" s="15"/>
    </row>
    <row r="44" spans="1:5" x14ac:dyDescent="0.25">
      <c r="A44" s="2"/>
      <c r="B44" s="24" t="s">
        <v>882</v>
      </c>
      <c r="C44" s="14">
        <v>0</v>
      </c>
      <c r="D44" s="14">
        <v>0</v>
      </c>
      <c r="E44" s="15"/>
    </row>
    <row r="45" spans="1:5" x14ac:dyDescent="0.25">
      <c r="A45" s="2"/>
      <c r="B45" s="24" t="s">
        <v>883</v>
      </c>
      <c r="C45" s="14">
        <v>0</v>
      </c>
      <c r="D45" s="14">
        <v>0</v>
      </c>
      <c r="E45" s="15"/>
    </row>
    <row r="46" spans="1:5" x14ac:dyDescent="0.25">
      <c r="A46" s="2"/>
      <c r="B46" s="10" t="s">
        <v>884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25">
      <c r="A47" s="2"/>
      <c r="B47" s="24" t="s">
        <v>885</v>
      </c>
      <c r="C47" s="14">
        <v>0</v>
      </c>
      <c r="D47" s="14">
        <v>0</v>
      </c>
      <c r="E47" s="15"/>
    </row>
    <row r="48" spans="1:5" x14ac:dyDescent="0.25">
      <c r="A48" s="2"/>
      <c r="B48" s="24" t="s">
        <v>886</v>
      </c>
      <c r="C48" s="14">
        <v>0</v>
      </c>
      <c r="D48" s="14">
        <v>0</v>
      </c>
      <c r="E48" s="15"/>
    </row>
    <row r="49" spans="1:5" x14ac:dyDescent="0.25">
      <c r="A49" s="2"/>
      <c r="B49" s="24" t="s">
        <v>887</v>
      </c>
      <c r="C49" s="14">
        <v>0</v>
      </c>
      <c r="D49" s="14">
        <v>0</v>
      </c>
      <c r="E49" s="15"/>
    </row>
    <row r="50" spans="1:5" x14ac:dyDescent="0.25">
      <c r="A50" s="2"/>
      <c r="B50" s="24" t="s">
        <v>888</v>
      </c>
      <c r="C50" s="14">
        <v>0</v>
      </c>
      <c r="D50" s="14">
        <v>0</v>
      </c>
      <c r="E50" s="15"/>
    </row>
    <row r="51" spans="1:5" x14ac:dyDescent="0.25">
      <c r="A51" s="2"/>
      <c r="B51" s="24" t="s">
        <v>889</v>
      </c>
      <c r="C51" s="14">
        <v>0</v>
      </c>
      <c r="D51" s="14">
        <v>0</v>
      </c>
      <c r="E51" s="15"/>
    </row>
    <row r="52" spans="1:5" x14ac:dyDescent="0.25">
      <c r="A52" s="2"/>
      <c r="B52" s="24" t="s">
        <v>890</v>
      </c>
      <c r="C52" s="14">
        <v>0</v>
      </c>
      <c r="D52" s="14">
        <v>0</v>
      </c>
      <c r="E52" s="15"/>
    </row>
    <row r="53" spans="1:5" x14ac:dyDescent="0.25">
      <c r="A53" s="2"/>
      <c r="B53" s="24" t="s">
        <v>891</v>
      </c>
      <c r="C53" s="14">
        <v>0</v>
      </c>
      <c r="D53" s="14">
        <v>0</v>
      </c>
      <c r="E53" s="15"/>
    </row>
    <row r="54" spans="1:5" x14ac:dyDescent="0.25">
      <c r="A54" s="2"/>
      <c r="B54" s="10" t="s">
        <v>892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25">
      <c r="A55" s="2"/>
      <c r="B55" s="10" t="s">
        <v>893</v>
      </c>
      <c r="C55" s="13">
        <v>0</v>
      </c>
      <c r="D55" s="13">
        <v>0</v>
      </c>
      <c r="E55" s="15"/>
    </row>
    <row r="56" spans="1:5" x14ac:dyDescent="0.25">
      <c r="A56" s="2"/>
      <c r="B56" s="10" t="s">
        <v>894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25">
      <c r="A57" s="2"/>
      <c r="B57" s="10" t="s">
        <v>895</v>
      </c>
      <c r="C57" s="13">
        <f>nota_046!C56-nota_046!D56</f>
        <v>0</v>
      </c>
      <c r="D57" s="13">
        <v>0</v>
      </c>
      <c r="E57" s="15"/>
    </row>
    <row r="58" spans="1:5" x14ac:dyDescent="0.25">
      <c r="A58" s="1"/>
      <c r="B58" s="26"/>
      <c r="C58" s="26"/>
      <c r="D58" s="26"/>
      <c r="E58" s="1"/>
    </row>
    <row r="59" spans="1:5" x14ac:dyDescent="0.25">
      <c r="A59" s="2"/>
      <c r="B59" s="10" t="s">
        <v>896</v>
      </c>
      <c r="C59" s="4">
        <v>2016</v>
      </c>
      <c r="D59" s="4">
        <v>2015</v>
      </c>
      <c r="E59" s="15"/>
    </row>
    <row r="60" spans="1:5" x14ac:dyDescent="0.25">
      <c r="A60" s="2"/>
      <c r="B60" s="24" t="s">
        <v>897</v>
      </c>
      <c r="C60" s="14">
        <f>nota_028!C6</f>
        <v>0</v>
      </c>
      <c r="D60" s="14">
        <f>nota_028!D6</f>
        <v>0</v>
      </c>
      <c r="E60" s="15"/>
    </row>
    <row r="61" spans="1:5" x14ac:dyDescent="0.25">
      <c r="A61" s="2"/>
      <c r="B61" s="24" t="s">
        <v>898</v>
      </c>
      <c r="C61" s="14">
        <f>nota_028!C23</f>
        <v>0</v>
      </c>
      <c r="D61" s="14">
        <f>nota_028!D23</f>
        <v>0</v>
      </c>
      <c r="E61" s="15"/>
    </row>
    <row r="62" spans="1:5" x14ac:dyDescent="0.25">
      <c r="A62" s="2"/>
      <c r="B62" s="10" t="s">
        <v>509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25">
      <c r="A63" s="2"/>
      <c r="B63" s="10" t="s">
        <v>899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25">
      <c r="A64" s="2"/>
      <c r="B64" s="24" t="s">
        <v>900</v>
      </c>
      <c r="C64" s="14">
        <f>nota_028!C38</f>
        <v>0</v>
      </c>
      <c r="D64" s="14">
        <f>nota_028!D38</f>
        <v>0</v>
      </c>
      <c r="E64" s="15"/>
    </row>
    <row r="65" spans="1:5" x14ac:dyDescent="0.25">
      <c r="A65" s="2"/>
      <c r="B65" s="24" t="s">
        <v>901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25">
      <c r="A66" s="2"/>
      <c r="B66" s="24" t="s">
        <v>902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25">
      <c r="A67" s="2"/>
      <c r="B67" s="10" t="s">
        <v>509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25">
      <c r="A68" s="2"/>
      <c r="B68" s="10" t="s">
        <v>903</v>
      </c>
      <c r="C68" s="13">
        <f>nota_046!C67-nota_046!D67</f>
        <v>0</v>
      </c>
      <c r="D68" s="13">
        <v>0</v>
      </c>
      <c r="E68" s="15"/>
    </row>
    <row r="69" spans="1:5" x14ac:dyDescent="0.25">
      <c r="A69" s="2"/>
      <c r="B69" s="10" t="s">
        <v>904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25">
      <c r="A70" s="1"/>
      <c r="B70" s="26"/>
      <c r="C70" s="26"/>
      <c r="D70" s="26"/>
      <c r="E70" s="1"/>
    </row>
    <row r="71" spans="1:5" x14ac:dyDescent="0.25">
      <c r="A71" s="2"/>
      <c r="B71" s="10" t="s">
        <v>905</v>
      </c>
      <c r="C71" s="4">
        <v>2016</v>
      </c>
      <c r="D71" s="4">
        <v>2015</v>
      </c>
      <c r="E71" s="15"/>
    </row>
    <row r="72" spans="1:5" x14ac:dyDescent="0.25">
      <c r="A72" s="2"/>
      <c r="B72" s="24" t="s">
        <v>906</v>
      </c>
      <c r="C72" s="14">
        <v>0</v>
      </c>
      <c r="D72" s="14">
        <v>0</v>
      </c>
      <c r="E72" s="15"/>
    </row>
    <row r="73" spans="1:5" x14ac:dyDescent="0.25">
      <c r="A73" s="2"/>
      <c r="B73" s="24" t="s">
        <v>907</v>
      </c>
      <c r="C73" s="14">
        <v>0</v>
      </c>
      <c r="D73" s="14">
        <v>0</v>
      </c>
      <c r="E73" s="15"/>
    </row>
    <row r="74" spans="1:5" x14ac:dyDescent="0.25">
      <c r="A74" s="2"/>
      <c r="B74" s="24" t="s">
        <v>908</v>
      </c>
      <c r="C74" s="14">
        <v>0</v>
      </c>
      <c r="D74" s="14">
        <v>0</v>
      </c>
      <c r="E74" s="15"/>
    </row>
    <row r="75" spans="1:5" x14ac:dyDescent="0.25">
      <c r="A75" s="2"/>
      <c r="B75" s="24" t="s">
        <v>909</v>
      </c>
      <c r="C75" s="14">
        <v>0</v>
      </c>
      <c r="D75" s="14">
        <v>0</v>
      </c>
      <c r="E75" s="15"/>
    </row>
    <row r="76" spans="1:5" x14ac:dyDescent="0.25">
      <c r="A76" s="2"/>
      <c r="B76" s="24" t="s">
        <v>910</v>
      </c>
      <c r="C76" s="14">
        <v>0</v>
      </c>
      <c r="D76" s="14">
        <v>0</v>
      </c>
      <c r="E76" s="15"/>
    </row>
    <row r="77" spans="1:5" x14ac:dyDescent="0.25">
      <c r="A77" s="2"/>
      <c r="B77" s="24" t="s">
        <v>911</v>
      </c>
      <c r="C77" s="14">
        <v>0</v>
      </c>
      <c r="D77" s="14">
        <v>0</v>
      </c>
      <c r="E77" s="15"/>
    </row>
    <row r="78" spans="1:5" x14ac:dyDescent="0.25">
      <c r="A78" s="2"/>
      <c r="B78" s="10" t="s">
        <v>509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25">
      <c r="A79" s="2"/>
      <c r="B79" s="10" t="s">
        <v>864</v>
      </c>
      <c r="C79" s="13">
        <f>nota_046!C78-nota_046!D78</f>
        <v>0</v>
      </c>
      <c r="D79" s="13">
        <v>0</v>
      </c>
      <c r="E79" s="15"/>
    </row>
    <row r="80" spans="1:5" x14ac:dyDescent="0.25">
      <c r="A80" s="1"/>
      <c r="B80" s="26"/>
      <c r="C80" s="26"/>
      <c r="D80" s="26"/>
      <c r="E80" s="1"/>
    </row>
    <row r="81" spans="1:5" x14ac:dyDescent="0.25">
      <c r="A81" s="2"/>
      <c r="B81" s="10" t="s">
        <v>912</v>
      </c>
      <c r="C81" s="4">
        <v>2016</v>
      </c>
      <c r="D81" s="4">
        <v>2015</v>
      </c>
      <c r="E81" s="15"/>
    </row>
    <row r="82" spans="1:5" x14ac:dyDescent="0.25">
      <c r="A82" s="2"/>
      <c r="B82" s="24" t="s">
        <v>913</v>
      </c>
      <c r="C82" s="14">
        <f>nota_132!C6</f>
        <v>1178.6199999999999</v>
      </c>
      <c r="D82" s="14">
        <f>nota_132!D6</f>
        <v>958</v>
      </c>
      <c r="E82" s="15"/>
    </row>
    <row r="83" spans="1:5" x14ac:dyDescent="0.25">
      <c r="A83" s="2"/>
      <c r="B83" s="24" t="s">
        <v>914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25">
      <c r="A84" s="2"/>
      <c r="B84" s="24" t="s">
        <v>915</v>
      </c>
      <c r="C84" s="14">
        <v>0</v>
      </c>
      <c r="D84" s="14">
        <v>0</v>
      </c>
      <c r="E84" s="15"/>
    </row>
    <row r="85" spans="1:5" x14ac:dyDescent="0.25">
      <c r="A85" s="2"/>
      <c r="B85" s="24" t="s">
        <v>916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25">
      <c r="A86" s="2"/>
      <c r="B86" s="18" t="s">
        <v>917</v>
      </c>
      <c r="C86" s="14">
        <v>0</v>
      </c>
      <c r="D86" s="14">
        <v>0</v>
      </c>
      <c r="E86" s="15"/>
    </row>
    <row r="87" spans="1:5" x14ac:dyDescent="0.25">
      <c r="A87" s="2"/>
      <c r="B87" s="18" t="s">
        <v>918</v>
      </c>
      <c r="C87" s="14">
        <v>0</v>
      </c>
      <c r="D87" s="14">
        <v>0</v>
      </c>
      <c r="E87" s="15"/>
    </row>
    <row r="88" spans="1:5" x14ac:dyDescent="0.25">
      <c r="A88" s="2"/>
      <c r="B88" s="18" t="s">
        <v>486</v>
      </c>
      <c r="C88" s="14">
        <v>0</v>
      </c>
      <c r="D88" s="14">
        <v>0</v>
      </c>
      <c r="E88" s="15"/>
    </row>
    <row r="89" spans="1:5" x14ac:dyDescent="0.25">
      <c r="A89" s="2"/>
      <c r="B89" s="10" t="s">
        <v>919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25">
      <c r="A90" s="2"/>
      <c r="B90" s="10" t="s">
        <v>920</v>
      </c>
      <c r="C90" s="13">
        <f>nota_046!C89-nota_046!D89</f>
        <v>1388990.9400000009</v>
      </c>
      <c r="D90" s="13">
        <v>0</v>
      </c>
      <c r="E90" s="15"/>
    </row>
    <row r="91" spans="1:5" x14ac:dyDescent="0.25">
      <c r="A91" s="2"/>
      <c r="B91" s="24" t="s">
        <v>921</v>
      </c>
      <c r="C91" s="14">
        <v>0</v>
      </c>
      <c r="D91" s="14">
        <v>0</v>
      </c>
      <c r="E91" s="15"/>
    </row>
    <row r="92" spans="1:5" x14ac:dyDescent="0.25">
      <c r="A92" s="2"/>
      <c r="B92" s="10" t="s">
        <v>922</v>
      </c>
      <c r="C92" s="13">
        <f>nota_046!D91-nota_046!C91</f>
        <v>0</v>
      </c>
      <c r="D92" s="13">
        <v>0</v>
      </c>
      <c r="E92" s="15"/>
    </row>
    <row r="93" spans="1:5" x14ac:dyDescent="0.25">
      <c r="A93" s="2"/>
      <c r="B93" s="10" t="s">
        <v>923</v>
      </c>
      <c r="C93" s="13">
        <v>0</v>
      </c>
      <c r="D93" s="13">
        <v>0</v>
      </c>
      <c r="E93" s="15"/>
    </row>
    <row r="94" spans="1:5" x14ac:dyDescent="0.25">
      <c r="A94" s="1"/>
      <c r="B94" s="11"/>
      <c r="C94" s="11"/>
      <c r="D94" s="11"/>
      <c r="E94" s="1"/>
    </row>
    <row r="95" spans="1:5" x14ac:dyDescent="0.25">
      <c r="A95" s="1"/>
      <c r="B95" s="17" t="s">
        <v>924</v>
      </c>
      <c r="C95" s="17"/>
      <c r="D95" s="17"/>
      <c r="E95" s="1"/>
    </row>
    <row r="96" spans="1:5" x14ac:dyDescent="0.25">
      <c r="A96" s="2"/>
      <c r="B96" s="92"/>
      <c r="C96" s="88"/>
      <c r="D96" s="88"/>
      <c r="E96" s="15"/>
    </row>
    <row r="97" spans="1:5" x14ac:dyDescent="0.25">
      <c r="A97" s="1"/>
      <c r="B97" s="11"/>
      <c r="C97" s="11"/>
      <c r="D97" s="11"/>
      <c r="E97" s="1"/>
    </row>
    <row r="98" spans="1:5" x14ac:dyDescent="0.25">
      <c r="A98" s="1"/>
      <c r="B98" s="17" t="s">
        <v>502</v>
      </c>
      <c r="C98" s="17"/>
      <c r="D98" s="17"/>
      <c r="E98" s="1"/>
    </row>
    <row r="99" spans="1:5" x14ac:dyDescent="0.25">
      <c r="A99" s="2"/>
      <c r="B99" s="92"/>
      <c r="C99" s="88"/>
      <c r="D99" s="88"/>
      <c r="E99" s="15"/>
    </row>
    <row r="100" spans="1:5" x14ac:dyDescent="0.25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217</v>
      </c>
      <c r="C2" s="23"/>
      <c r="D2" s="1"/>
    </row>
    <row r="3" spans="1:4" x14ac:dyDescent="0.25">
      <c r="A3" s="1"/>
      <c r="B3" s="89" t="s">
        <v>372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926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92"/>
      <c r="C11" s="88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218</v>
      </c>
      <c r="C2" s="23"/>
      <c r="D2" s="23"/>
      <c r="E2" s="23"/>
      <c r="F2" s="23"/>
      <c r="G2" s="1"/>
    </row>
    <row r="3" spans="1:7" x14ac:dyDescent="0.25">
      <c r="A3" s="1"/>
      <c r="B3" s="89" t="s">
        <v>373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50" x14ac:dyDescent="0.25">
      <c r="A5" s="2"/>
      <c r="B5" s="4" t="s">
        <v>927</v>
      </c>
      <c r="C5" s="4" t="s">
        <v>928</v>
      </c>
      <c r="D5" s="4" t="s">
        <v>929</v>
      </c>
      <c r="E5" s="4" t="s">
        <v>930</v>
      </c>
      <c r="F5" s="4" t="s">
        <v>931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2"/>
      <c r="B11" s="16"/>
      <c r="C11" s="16"/>
      <c r="D11" s="14">
        <v>0</v>
      </c>
      <c r="E11" s="16"/>
      <c r="F11" s="16"/>
      <c r="G11" s="15"/>
    </row>
    <row r="12" spans="1:7" x14ac:dyDescent="0.25">
      <c r="A12" s="2"/>
      <c r="B12" s="16"/>
      <c r="C12" s="16"/>
      <c r="D12" s="14">
        <v>0</v>
      </c>
      <c r="E12" s="16"/>
      <c r="F12" s="16"/>
      <c r="G12" s="15"/>
    </row>
    <row r="13" spans="1:7" x14ac:dyDescent="0.25">
      <c r="A13" s="2"/>
      <c r="B13" s="16"/>
      <c r="C13" s="16"/>
      <c r="D13" s="14">
        <v>0</v>
      </c>
      <c r="E13" s="16"/>
      <c r="F13" s="16"/>
      <c r="G13" s="15"/>
    </row>
    <row r="14" spans="1:7" x14ac:dyDescent="0.25">
      <c r="A14" s="2"/>
      <c r="B14" s="10" t="s">
        <v>757</v>
      </c>
      <c r="C14" s="10"/>
      <c r="D14" s="13">
        <f>SUM(nota_048!D6:'nota_048'!D13)</f>
        <v>0</v>
      </c>
      <c r="E14" s="10"/>
      <c r="F14" s="10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  <row r="16" spans="1:7" x14ac:dyDescent="0.25">
      <c r="A16" s="1"/>
      <c r="B16" s="17" t="s">
        <v>502</v>
      </c>
      <c r="C16" s="17"/>
      <c r="D16" s="17"/>
      <c r="E16" s="17"/>
      <c r="F16" s="17"/>
      <c r="G16" s="1"/>
    </row>
    <row r="17" spans="1:7" x14ac:dyDescent="0.25">
      <c r="A17" s="2"/>
      <c r="B17" s="92"/>
      <c r="C17" s="88"/>
      <c r="D17" s="88"/>
      <c r="E17" s="88"/>
      <c r="F17" s="88"/>
      <c r="G17" s="15"/>
    </row>
    <row r="18" spans="1:7" x14ac:dyDescent="0.25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219</v>
      </c>
      <c r="C2" s="23"/>
      <c r="D2" s="23"/>
      <c r="E2" s="1"/>
    </row>
    <row r="3" spans="1:5" x14ac:dyDescent="0.25">
      <c r="A3" s="1"/>
      <c r="B3" s="89" t="s">
        <v>374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ht="45" x14ac:dyDescent="0.25">
      <c r="A5" s="2"/>
      <c r="B5" s="10"/>
      <c r="C5" s="4" t="s">
        <v>938</v>
      </c>
      <c r="D5" s="4" t="s">
        <v>939</v>
      </c>
      <c r="E5" s="15"/>
    </row>
    <row r="6" spans="1:5" x14ac:dyDescent="0.25">
      <c r="A6" s="2"/>
      <c r="B6" s="10" t="s">
        <v>932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25">
      <c r="A7" s="2"/>
      <c r="B7" s="24" t="s">
        <v>933</v>
      </c>
      <c r="C7" s="14">
        <v>4.25</v>
      </c>
      <c r="D7" s="14">
        <v>0</v>
      </c>
      <c r="E7" s="15"/>
    </row>
    <row r="8" spans="1:5" x14ac:dyDescent="0.25">
      <c r="A8" s="2"/>
      <c r="B8" s="24" t="s">
        <v>934</v>
      </c>
      <c r="C8" s="14">
        <v>0</v>
      </c>
      <c r="D8" s="14">
        <v>0</v>
      </c>
      <c r="E8" s="15"/>
    </row>
    <row r="9" spans="1:5" x14ac:dyDescent="0.25">
      <c r="A9" s="2"/>
      <c r="B9" s="24" t="s">
        <v>935</v>
      </c>
      <c r="C9" s="14">
        <v>0</v>
      </c>
      <c r="D9" s="14">
        <v>0</v>
      </c>
      <c r="E9" s="15"/>
    </row>
    <row r="10" spans="1:5" x14ac:dyDescent="0.25">
      <c r="A10" s="2"/>
      <c r="B10" s="24" t="s">
        <v>936</v>
      </c>
      <c r="C10" s="14">
        <v>0</v>
      </c>
      <c r="D10" s="14">
        <v>0</v>
      </c>
      <c r="E10" s="15"/>
    </row>
    <row r="11" spans="1:5" x14ac:dyDescent="0.25">
      <c r="A11" s="2"/>
      <c r="B11" s="24" t="s">
        <v>937</v>
      </c>
      <c r="C11" s="14">
        <v>0</v>
      </c>
      <c r="D11" s="14"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220</v>
      </c>
      <c r="C2" s="23"/>
      <c r="D2" s="23"/>
      <c r="E2" s="1"/>
    </row>
    <row r="3" spans="1:5" x14ac:dyDescent="0.25">
      <c r="A3" s="1"/>
      <c r="B3" s="89" t="s">
        <v>375</v>
      </c>
      <c r="C3" s="88"/>
      <c r="D3" s="88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940</v>
      </c>
      <c r="C5" s="4">
        <v>2016</v>
      </c>
      <c r="D5" s="4">
        <v>2015</v>
      </c>
      <c r="E5" s="15"/>
    </row>
    <row r="6" spans="1:5" x14ac:dyDescent="0.25">
      <c r="A6" s="2"/>
      <c r="B6" s="5" t="s">
        <v>941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25">
      <c r="A7" s="2"/>
      <c r="B7" s="6" t="s">
        <v>942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25">
      <c r="A8" s="2"/>
      <c r="B8" s="7" t="s">
        <v>943</v>
      </c>
      <c r="C8" s="14">
        <v>0</v>
      </c>
      <c r="D8" s="14">
        <v>0</v>
      </c>
      <c r="E8" s="15"/>
    </row>
    <row r="9" spans="1:5" x14ac:dyDescent="0.25">
      <c r="A9" s="2"/>
      <c r="B9" s="7" t="s">
        <v>943</v>
      </c>
      <c r="C9" s="14">
        <v>0</v>
      </c>
      <c r="D9" s="14">
        <v>0</v>
      </c>
      <c r="E9" s="15"/>
    </row>
    <row r="10" spans="1:5" x14ac:dyDescent="0.25">
      <c r="A10" s="2"/>
      <c r="B10" s="7" t="s">
        <v>943</v>
      </c>
      <c r="C10" s="14">
        <v>0</v>
      </c>
      <c r="D10" s="14">
        <v>0</v>
      </c>
      <c r="E10" s="15"/>
    </row>
    <row r="11" spans="1:5" x14ac:dyDescent="0.25">
      <c r="A11" s="2"/>
      <c r="B11" s="6" t="s">
        <v>944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25">
      <c r="A12" s="2"/>
      <c r="B12" s="7" t="s">
        <v>943</v>
      </c>
      <c r="C12" s="14">
        <v>0</v>
      </c>
      <c r="D12" s="14">
        <v>0</v>
      </c>
      <c r="E12" s="15"/>
    </row>
    <row r="13" spans="1:5" x14ac:dyDescent="0.25">
      <c r="A13" s="2"/>
      <c r="B13" s="7" t="s">
        <v>943</v>
      </c>
      <c r="C13" s="14">
        <v>0</v>
      </c>
      <c r="D13" s="14">
        <v>0</v>
      </c>
      <c r="E13" s="15"/>
    </row>
    <row r="14" spans="1:5" x14ac:dyDescent="0.25">
      <c r="A14" s="2"/>
      <c r="B14" s="7" t="s">
        <v>943</v>
      </c>
      <c r="C14" s="14">
        <v>0</v>
      </c>
      <c r="D14" s="14">
        <v>0</v>
      </c>
      <c r="E14" s="15"/>
    </row>
    <row r="15" spans="1:5" x14ac:dyDescent="0.25">
      <c r="A15" s="2"/>
      <c r="B15" s="5" t="s">
        <v>945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25">
      <c r="A16" s="2"/>
      <c r="B16" s="6" t="s">
        <v>942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25">
      <c r="A17" s="2"/>
      <c r="B17" s="7" t="s">
        <v>943</v>
      </c>
      <c r="C17" s="14">
        <v>0</v>
      </c>
      <c r="D17" s="14">
        <v>0</v>
      </c>
      <c r="E17" s="15"/>
    </row>
    <row r="18" spans="1:5" x14ac:dyDescent="0.25">
      <c r="A18" s="2"/>
      <c r="B18" s="7" t="s">
        <v>943</v>
      </c>
      <c r="C18" s="14">
        <v>0</v>
      </c>
      <c r="D18" s="14">
        <v>0</v>
      </c>
      <c r="E18" s="15"/>
    </row>
    <row r="19" spans="1:5" x14ac:dyDescent="0.25">
      <c r="A19" s="2"/>
      <c r="B19" s="7" t="s">
        <v>943</v>
      </c>
      <c r="C19" s="14">
        <v>0</v>
      </c>
      <c r="D19" s="14">
        <v>0</v>
      </c>
      <c r="E19" s="15"/>
    </row>
    <row r="20" spans="1:5" x14ac:dyDescent="0.25">
      <c r="A20" s="2"/>
      <c r="B20" s="6" t="s">
        <v>944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25">
      <c r="A21" s="2"/>
      <c r="B21" s="7" t="s">
        <v>943</v>
      </c>
      <c r="C21" s="14">
        <v>0</v>
      </c>
      <c r="D21" s="14">
        <v>0</v>
      </c>
      <c r="E21" s="15"/>
    </row>
    <row r="22" spans="1:5" x14ac:dyDescent="0.25">
      <c r="A22" s="2"/>
      <c r="B22" s="7" t="s">
        <v>943</v>
      </c>
      <c r="C22" s="14">
        <v>0</v>
      </c>
      <c r="D22" s="14">
        <v>0</v>
      </c>
      <c r="E22" s="15"/>
    </row>
    <row r="23" spans="1:5" x14ac:dyDescent="0.25">
      <c r="A23" s="2"/>
      <c r="B23" s="7" t="s">
        <v>943</v>
      </c>
      <c r="C23" s="14">
        <v>0</v>
      </c>
      <c r="D23" s="14">
        <v>0</v>
      </c>
      <c r="E23" s="15"/>
    </row>
    <row r="24" spans="1:5" x14ac:dyDescent="0.25">
      <c r="A24" s="2"/>
      <c r="B24" s="5" t="s">
        <v>946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25">
      <c r="A25" s="2"/>
      <c r="B25" s="6" t="s">
        <v>942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25">
      <c r="A26" s="2"/>
      <c r="B26" s="7" t="s">
        <v>943</v>
      </c>
      <c r="C26" s="14">
        <v>0</v>
      </c>
      <c r="D26" s="14">
        <v>0</v>
      </c>
      <c r="E26" s="15"/>
    </row>
    <row r="27" spans="1:5" x14ac:dyDescent="0.25">
      <c r="A27" s="2"/>
      <c r="B27" s="7" t="s">
        <v>943</v>
      </c>
      <c r="C27" s="14">
        <v>0</v>
      </c>
      <c r="D27" s="14">
        <v>0</v>
      </c>
      <c r="E27" s="15"/>
    </row>
    <row r="28" spans="1:5" x14ac:dyDescent="0.25">
      <c r="A28" s="2"/>
      <c r="B28" s="7" t="s">
        <v>943</v>
      </c>
      <c r="C28" s="14">
        <v>0</v>
      </c>
      <c r="D28" s="14">
        <v>0</v>
      </c>
      <c r="E28" s="15"/>
    </row>
    <row r="29" spans="1:5" x14ac:dyDescent="0.25">
      <c r="A29" s="2"/>
      <c r="B29" s="6" t="s">
        <v>944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25">
      <c r="A30" s="2"/>
      <c r="B30" s="7" t="s">
        <v>943</v>
      </c>
      <c r="C30" s="14">
        <v>0</v>
      </c>
      <c r="D30" s="14">
        <v>0</v>
      </c>
      <c r="E30" s="15"/>
    </row>
    <row r="31" spans="1:5" x14ac:dyDescent="0.25">
      <c r="A31" s="2"/>
      <c r="B31" s="7" t="s">
        <v>943</v>
      </c>
      <c r="C31" s="14">
        <v>0</v>
      </c>
      <c r="D31" s="14">
        <v>0</v>
      </c>
      <c r="E31" s="15"/>
    </row>
    <row r="32" spans="1:5" x14ac:dyDescent="0.25">
      <c r="A32" s="2"/>
      <c r="B32" s="7" t="s">
        <v>943</v>
      </c>
      <c r="C32" s="14">
        <v>0</v>
      </c>
      <c r="D32" s="14">
        <v>0</v>
      </c>
      <c r="E32" s="15"/>
    </row>
    <row r="33" spans="1:5" x14ac:dyDescent="0.25">
      <c r="A33" s="2"/>
      <c r="B33" s="10" t="s">
        <v>757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25">
      <c r="A34" s="1"/>
      <c r="B34" s="11"/>
      <c r="C34" s="11"/>
      <c r="D34" s="11"/>
      <c r="E34" s="1"/>
    </row>
    <row r="35" spans="1:5" x14ac:dyDescent="0.25">
      <c r="A35" s="1"/>
      <c r="B35" s="17" t="s">
        <v>502</v>
      </c>
      <c r="C35" s="17"/>
      <c r="D35" s="17"/>
      <c r="E35" s="1"/>
    </row>
    <row r="36" spans="1:5" x14ac:dyDescent="0.25">
      <c r="A36" s="2"/>
      <c r="B36" s="92"/>
      <c r="C36" s="88"/>
      <c r="D36" s="88"/>
      <c r="E36" s="15"/>
    </row>
    <row r="37" spans="1:5" x14ac:dyDescent="0.25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221</v>
      </c>
      <c r="C2" s="23"/>
      <c r="D2" s="23"/>
      <c r="E2" s="1"/>
    </row>
    <row r="3" spans="1:5" x14ac:dyDescent="0.25">
      <c r="A3" s="1"/>
      <c r="B3" s="89" t="s">
        <v>376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947</v>
      </c>
      <c r="C5" s="4">
        <v>2016</v>
      </c>
      <c r="D5" s="4">
        <v>2015</v>
      </c>
      <c r="E5" s="15"/>
    </row>
    <row r="6" spans="1:5" x14ac:dyDescent="0.25">
      <c r="A6" s="2"/>
      <c r="B6" s="10" t="s">
        <v>948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25">
      <c r="A7" s="2"/>
      <c r="B7" s="24" t="s">
        <v>949</v>
      </c>
      <c r="C7" s="14">
        <v>0</v>
      </c>
      <c r="D7" s="14">
        <v>0</v>
      </c>
      <c r="E7" s="15"/>
    </row>
    <row r="8" spans="1:5" x14ac:dyDescent="0.25">
      <c r="A8" s="2"/>
      <c r="B8" s="24" t="s">
        <v>950</v>
      </c>
      <c r="C8" s="14">
        <v>0</v>
      </c>
      <c r="D8" s="14">
        <v>0</v>
      </c>
      <c r="E8" s="15"/>
    </row>
    <row r="9" spans="1:5" x14ac:dyDescent="0.25">
      <c r="A9" s="2"/>
      <c r="B9" s="10" t="s">
        <v>951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25">
      <c r="A10" s="2"/>
      <c r="B10" s="24" t="s">
        <v>949</v>
      </c>
      <c r="C10" s="14">
        <v>0</v>
      </c>
      <c r="D10" s="14">
        <v>0</v>
      </c>
      <c r="E10" s="15"/>
    </row>
    <row r="11" spans="1:5" x14ac:dyDescent="0.25">
      <c r="A11" s="2"/>
      <c r="B11" s="24" t="s">
        <v>950</v>
      </c>
      <c r="C11" s="14">
        <v>0</v>
      </c>
      <c r="D11" s="14">
        <v>0</v>
      </c>
      <c r="E11" s="15"/>
    </row>
    <row r="12" spans="1:5" x14ac:dyDescent="0.25">
      <c r="A12" s="2"/>
      <c r="B12" s="10" t="s">
        <v>952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25">
      <c r="A13" s="2"/>
      <c r="B13" s="24" t="s">
        <v>949</v>
      </c>
      <c r="C13" s="14">
        <v>0</v>
      </c>
      <c r="D13" s="14">
        <v>0</v>
      </c>
      <c r="E13" s="15"/>
    </row>
    <row r="14" spans="1:5" x14ac:dyDescent="0.25">
      <c r="A14" s="2"/>
      <c r="B14" s="24" t="s">
        <v>950</v>
      </c>
      <c r="C14" s="14">
        <v>0</v>
      </c>
      <c r="D14" s="14">
        <v>0</v>
      </c>
      <c r="E14" s="15"/>
    </row>
    <row r="15" spans="1:5" x14ac:dyDescent="0.25">
      <c r="A15" s="2"/>
      <c r="B15" s="10" t="s">
        <v>757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112"/>
  <sheetViews>
    <sheetView topLeftCell="A79" zoomScale="80" zoomScaleNormal="80" workbookViewId="0">
      <selection activeCell="B115" sqref="B114:B115"/>
    </sheetView>
  </sheetViews>
  <sheetFormatPr defaultRowHeight="15" x14ac:dyDescent="0.25"/>
  <cols>
    <col min="1" max="1" width="2.7109375" customWidth="1"/>
    <col min="2" max="2" width="106.4257812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40"/>
      <c r="D1" s="40"/>
      <c r="E1" s="1"/>
    </row>
    <row r="2" spans="1:5" ht="37.5" x14ac:dyDescent="0.25">
      <c r="A2" s="1"/>
      <c r="B2" s="52" t="s">
        <v>2010</v>
      </c>
      <c r="C2" s="87"/>
      <c r="D2" s="87"/>
      <c r="E2" s="1"/>
    </row>
    <row r="3" spans="1:5" x14ac:dyDescent="0.25">
      <c r="A3" s="1"/>
      <c r="B3" s="3"/>
      <c r="C3" s="3"/>
      <c r="D3" s="3"/>
      <c r="E3" s="1"/>
    </row>
    <row r="4" spans="1:5" ht="30" x14ac:dyDescent="0.25">
      <c r="A4" s="2"/>
      <c r="B4" s="4" t="s">
        <v>1836</v>
      </c>
      <c r="C4" s="48" t="s">
        <v>2006</v>
      </c>
      <c r="D4" s="48" t="s">
        <v>2003</v>
      </c>
      <c r="E4" s="15"/>
    </row>
    <row r="5" spans="1:5" x14ac:dyDescent="0.25">
      <c r="A5" s="2"/>
      <c r="B5" s="6" t="s">
        <v>1879</v>
      </c>
      <c r="C5" s="13">
        <v>31259622.18</v>
      </c>
      <c r="D5" s="13">
        <v>26324061.32</v>
      </c>
      <c r="E5" s="15"/>
    </row>
    <row r="6" spans="1:5" x14ac:dyDescent="0.25">
      <c r="A6" s="2"/>
      <c r="B6" s="7" t="s">
        <v>1880</v>
      </c>
      <c r="C6" s="14">
        <v>0</v>
      </c>
      <c r="D6" s="14">
        <v>0</v>
      </c>
      <c r="E6" s="15"/>
    </row>
    <row r="7" spans="1:5" x14ac:dyDescent="0.25">
      <c r="A7" s="2"/>
      <c r="B7" s="7" t="s">
        <v>1881</v>
      </c>
      <c r="C7" s="14">
        <v>0</v>
      </c>
      <c r="D7" s="14">
        <v>0</v>
      </c>
      <c r="E7" s="15"/>
    </row>
    <row r="8" spans="1:5" ht="30" x14ac:dyDescent="0.25">
      <c r="A8" s="2"/>
      <c r="B8" s="6" t="s">
        <v>1882</v>
      </c>
      <c r="C8" s="13">
        <v>31259622.18</v>
      </c>
      <c r="D8" s="13">
        <v>26324061.32</v>
      </c>
      <c r="E8" s="15"/>
    </row>
    <row r="9" spans="1:5" x14ac:dyDescent="0.25">
      <c r="A9" s="2"/>
      <c r="B9" s="20" t="s">
        <v>1883</v>
      </c>
      <c r="C9" s="13">
        <v>1900004.2</v>
      </c>
      <c r="D9" s="13">
        <v>1900004.2</v>
      </c>
      <c r="E9" s="15"/>
    </row>
    <row r="10" spans="1:5" x14ac:dyDescent="0.25">
      <c r="A10" s="2"/>
      <c r="B10" s="21" t="s">
        <v>1884</v>
      </c>
      <c r="C10" s="13">
        <v>0</v>
      </c>
      <c r="D10" s="13">
        <v>0</v>
      </c>
      <c r="E10" s="15"/>
    </row>
    <row r="11" spans="1:5" x14ac:dyDescent="0.25">
      <c r="A11" s="2"/>
      <c r="B11" s="75" t="s">
        <v>1885</v>
      </c>
      <c r="C11" s="14">
        <v>0</v>
      </c>
      <c r="D11" s="14">
        <v>0</v>
      </c>
      <c r="E11" s="15"/>
    </row>
    <row r="12" spans="1:5" x14ac:dyDescent="0.25">
      <c r="A12" s="2"/>
      <c r="B12" s="76" t="s">
        <v>1886</v>
      </c>
      <c r="C12" s="14">
        <v>0</v>
      </c>
      <c r="D12" s="14">
        <v>0</v>
      </c>
      <c r="E12" s="15"/>
    </row>
    <row r="13" spans="1:5" x14ac:dyDescent="0.25">
      <c r="A13" s="2"/>
      <c r="B13" s="76" t="s">
        <v>1887</v>
      </c>
      <c r="C13" s="14">
        <v>0</v>
      </c>
      <c r="D13" s="14">
        <v>0</v>
      </c>
      <c r="E13" s="15"/>
    </row>
    <row r="14" spans="1:5" x14ac:dyDescent="0.25">
      <c r="A14" s="2"/>
      <c r="B14" s="76" t="s">
        <v>100</v>
      </c>
      <c r="C14" s="14">
        <v>0</v>
      </c>
      <c r="D14" s="14">
        <v>0</v>
      </c>
      <c r="E14" s="15"/>
    </row>
    <row r="15" spans="1:5" x14ac:dyDescent="0.25">
      <c r="A15" s="2"/>
      <c r="B15" s="75" t="s">
        <v>1888</v>
      </c>
      <c r="C15" s="14">
        <v>0</v>
      </c>
      <c r="D15" s="14">
        <v>0</v>
      </c>
      <c r="E15" s="15"/>
    </row>
    <row r="16" spans="1:5" x14ac:dyDescent="0.25">
      <c r="A16" s="2"/>
      <c r="B16" s="76" t="s">
        <v>1889</v>
      </c>
      <c r="C16" s="14">
        <v>0</v>
      </c>
      <c r="D16" s="14">
        <v>0</v>
      </c>
      <c r="E16" s="15"/>
    </row>
    <row r="17" spans="1:5" x14ac:dyDescent="0.25">
      <c r="A17" s="2"/>
      <c r="B17" s="76" t="s">
        <v>1890</v>
      </c>
      <c r="C17" s="14">
        <v>0</v>
      </c>
      <c r="D17" s="14">
        <v>0</v>
      </c>
      <c r="E17" s="15"/>
    </row>
    <row r="18" spans="1:5" x14ac:dyDescent="0.25">
      <c r="A18" s="2"/>
      <c r="B18" s="76" t="s">
        <v>100</v>
      </c>
      <c r="C18" s="14">
        <v>0</v>
      </c>
      <c r="D18" s="14">
        <v>0</v>
      </c>
      <c r="E18" s="15"/>
    </row>
    <row r="19" spans="1:5" x14ac:dyDescent="0.25">
      <c r="A19" s="2"/>
      <c r="B19" s="21" t="s">
        <v>1891</v>
      </c>
      <c r="C19" s="13">
        <v>1900004.2</v>
      </c>
      <c r="D19" s="13">
        <v>1900004.2</v>
      </c>
      <c r="E19" s="15"/>
    </row>
    <row r="20" spans="1:5" x14ac:dyDescent="0.25">
      <c r="A20" s="2"/>
      <c r="B20" s="20" t="s">
        <v>1892</v>
      </c>
      <c r="C20" s="13">
        <v>22334052.199999999</v>
      </c>
      <c r="D20" s="13">
        <v>20296622.940000001</v>
      </c>
      <c r="E20" s="15"/>
    </row>
    <row r="21" spans="1:5" x14ac:dyDescent="0.25">
      <c r="A21" s="2"/>
      <c r="B21" s="21" t="s">
        <v>1893</v>
      </c>
      <c r="C21" s="13">
        <v>0</v>
      </c>
      <c r="D21" s="13">
        <v>0</v>
      </c>
      <c r="E21" s="15"/>
    </row>
    <row r="22" spans="1:5" x14ac:dyDescent="0.25">
      <c r="A22" s="2"/>
      <c r="B22" s="75" t="s">
        <v>1885</v>
      </c>
      <c r="C22" s="14">
        <v>0</v>
      </c>
      <c r="D22" s="14">
        <v>0</v>
      </c>
      <c r="E22" s="15"/>
    </row>
    <row r="23" spans="1:5" x14ac:dyDescent="0.25">
      <c r="A23" s="2"/>
      <c r="B23" s="76" t="s">
        <v>1894</v>
      </c>
      <c r="C23" s="14">
        <v>0</v>
      </c>
      <c r="D23" s="14">
        <v>0</v>
      </c>
      <c r="E23" s="15"/>
    </row>
    <row r="24" spans="1:5" x14ac:dyDescent="0.25">
      <c r="A24" s="2"/>
      <c r="B24" s="76" t="s">
        <v>1895</v>
      </c>
      <c r="C24" s="14">
        <v>0</v>
      </c>
      <c r="D24" s="14">
        <v>0</v>
      </c>
      <c r="E24" s="15"/>
    </row>
    <row r="25" spans="1:5" ht="30" x14ac:dyDescent="0.25">
      <c r="A25" s="2"/>
      <c r="B25" s="76" t="s">
        <v>1896</v>
      </c>
      <c r="C25" s="14">
        <v>0</v>
      </c>
      <c r="D25" s="14">
        <v>0</v>
      </c>
      <c r="E25" s="15"/>
    </row>
    <row r="26" spans="1:5" ht="45" x14ac:dyDescent="0.25">
      <c r="A26" s="2"/>
      <c r="B26" s="76" t="s">
        <v>1897</v>
      </c>
      <c r="C26" s="14">
        <v>0</v>
      </c>
      <c r="D26" s="14">
        <v>0</v>
      </c>
      <c r="E26" s="15"/>
    </row>
    <row r="27" spans="1:5" x14ac:dyDescent="0.25">
      <c r="A27" s="2"/>
      <c r="B27" s="76" t="s">
        <v>100</v>
      </c>
      <c r="C27" s="14">
        <v>0</v>
      </c>
      <c r="D27" s="14">
        <v>0</v>
      </c>
      <c r="E27" s="15"/>
    </row>
    <row r="28" spans="1:5" x14ac:dyDescent="0.25">
      <c r="A28" s="2"/>
      <c r="B28" s="75" t="s">
        <v>1888</v>
      </c>
      <c r="C28" s="14">
        <v>0</v>
      </c>
      <c r="D28" s="14">
        <v>0</v>
      </c>
      <c r="E28" s="15"/>
    </row>
    <row r="29" spans="1:5" x14ac:dyDescent="0.25">
      <c r="A29" s="2"/>
      <c r="B29" s="76" t="s">
        <v>1898</v>
      </c>
      <c r="C29" s="14">
        <v>0</v>
      </c>
      <c r="D29" s="14">
        <v>0</v>
      </c>
      <c r="E29" s="15"/>
    </row>
    <row r="30" spans="1:5" x14ac:dyDescent="0.25">
      <c r="A30" s="2"/>
      <c r="B30" s="76" t="s">
        <v>1899</v>
      </c>
      <c r="C30" s="14">
        <v>0</v>
      </c>
      <c r="D30" s="14">
        <v>0</v>
      </c>
      <c r="E30" s="15"/>
    </row>
    <row r="31" spans="1:5" x14ac:dyDescent="0.25">
      <c r="A31" s="2"/>
      <c r="B31" s="76" t="s">
        <v>1900</v>
      </c>
      <c r="C31" s="14">
        <v>0</v>
      </c>
      <c r="D31" s="14">
        <v>0</v>
      </c>
      <c r="E31" s="15"/>
    </row>
    <row r="32" spans="1:5" x14ac:dyDescent="0.25">
      <c r="A32" s="2"/>
      <c r="B32" s="76" t="s">
        <v>100</v>
      </c>
      <c r="C32" s="14">
        <v>0</v>
      </c>
      <c r="D32" s="14">
        <v>0</v>
      </c>
      <c r="E32" s="15"/>
    </row>
    <row r="33" spans="1:5" ht="30" x14ac:dyDescent="0.25">
      <c r="A33" s="2"/>
      <c r="B33" s="21" t="s">
        <v>1901</v>
      </c>
      <c r="C33" s="13">
        <v>22334052.5</v>
      </c>
      <c r="D33" s="13">
        <v>20296622.940000001</v>
      </c>
      <c r="E33" s="15"/>
    </row>
    <row r="34" spans="1:5" ht="45" x14ac:dyDescent="0.25">
      <c r="A34" s="2"/>
      <c r="B34" s="20" t="s">
        <v>1902</v>
      </c>
      <c r="C34" s="13">
        <v>0</v>
      </c>
      <c r="D34" s="13">
        <v>0</v>
      </c>
      <c r="E34" s="15"/>
    </row>
    <row r="35" spans="1:5" x14ac:dyDescent="0.25">
      <c r="A35" s="2"/>
      <c r="B35" s="21" t="s">
        <v>1903</v>
      </c>
      <c r="C35" s="13">
        <v>0</v>
      </c>
      <c r="D35" s="13">
        <v>0</v>
      </c>
      <c r="E35" s="15"/>
    </row>
    <row r="36" spans="1:5" x14ac:dyDescent="0.25">
      <c r="A36" s="2"/>
      <c r="B36" s="75" t="s">
        <v>1885</v>
      </c>
      <c r="C36" s="14">
        <v>0</v>
      </c>
      <c r="D36" s="14">
        <v>0</v>
      </c>
      <c r="E36" s="15"/>
    </row>
    <row r="37" spans="1:5" x14ac:dyDescent="0.25">
      <c r="A37" s="2"/>
      <c r="B37" s="76" t="s">
        <v>1904</v>
      </c>
      <c r="C37" s="14">
        <v>0</v>
      </c>
      <c r="D37" s="14">
        <v>0</v>
      </c>
      <c r="E37" s="15"/>
    </row>
    <row r="38" spans="1:5" x14ac:dyDescent="0.25">
      <c r="A38" s="2"/>
      <c r="B38" s="76" t="s">
        <v>1905</v>
      </c>
      <c r="C38" s="14">
        <v>0</v>
      </c>
      <c r="D38" s="14">
        <v>0</v>
      </c>
      <c r="E38" s="15"/>
    </row>
    <row r="39" spans="1:5" ht="45" x14ac:dyDescent="0.25">
      <c r="A39" s="2"/>
      <c r="B39" s="76" t="s">
        <v>1906</v>
      </c>
      <c r="C39" s="14">
        <v>0</v>
      </c>
      <c r="D39" s="14">
        <v>0</v>
      </c>
      <c r="E39" s="15"/>
    </row>
    <row r="40" spans="1:5" x14ac:dyDescent="0.25">
      <c r="A40" s="2"/>
      <c r="B40" s="76" t="s">
        <v>1907</v>
      </c>
      <c r="C40" s="14">
        <v>0</v>
      </c>
      <c r="D40" s="14">
        <v>0</v>
      </c>
      <c r="E40" s="15"/>
    </row>
    <row r="41" spans="1:5" ht="30" x14ac:dyDescent="0.25">
      <c r="A41" s="1"/>
      <c r="B41" s="76" t="s">
        <v>1908</v>
      </c>
      <c r="C41" s="14">
        <v>0</v>
      </c>
      <c r="D41" s="14">
        <v>0</v>
      </c>
      <c r="E41" s="1"/>
    </row>
    <row r="42" spans="1:5" x14ac:dyDescent="0.25">
      <c r="A42" s="2"/>
      <c r="B42" s="76" t="s">
        <v>100</v>
      </c>
      <c r="C42" s="14">
        <v>0</v>
      </c>
      <c r="D42" s="14">
        <v>0</v>
      </c>
      <c r="E42" s="15"/>
    </row>
    <row r="43" spans="1:5" x14ac:dyDescent="0.25">
      <c r="A43" s="2"/>
      <c r="B43" s="75" t="s">
        <v>1888</v>
      </c>
      <c r="C43" s="14">
        <v>0</v>
      </c>
      <c r="D43" s="14">
        <v>0</v>
      </c>
      <c r="E43" s="15"/>
    </row>
    <row r="44" spans="1:5" x14ac:dyDescent="0.25">
      <c r="A44" s="2"/>
      <c r="B44" s="76" t="s">
        <v>1909</v>
      </c>
      <c r="C44" s="14">
        <v>0</v>
      </c>
      <c r="D44" s="14">
        <v>0</v>
      </c>
      <c r="E44" s="15"/>
    </row>
    <row r="45" spans="1:5" x14ac:dyDescent="0.25">
      <c r="A45" s="2"/>
      <c r="B45" s="76" t="s">
        <v>1905</v>
      </c>
      <c r="C45" s="14">
        <v>0</v>
      </c>
      <c r="D45" s="14">
        <v>0</v>
      </c>
      <c r="E45" s="15"/>
    </row>
    <row r="46" spans="1:5" ht="45" x14ac:dyDescent="0.25">
      <c r="A46" s="2"/>
      <c r="B46" s="76" t="s">
        <v>1910</v>
      </c>
      <c r="C46" s="14">
        <v>0</v>
      </c>
      <c r="D46" s="14">
        <v>0</v>
      </c>
      <c r="E46" s="15"/>
    </row>
    <row r="47" spans="1:5" x14ac:dyDescent="0.25">
      <c r="A47" s="2"/>
      <c r="B47" s="76" t="s">
        <v>1907</v>
      </c>
      <c r="C47" s="14">
        <v>0</v>
      </c>
      <c r="D47" s="14">
        <v>0</v>
      </c>
      <c r="E47" s="15"/>
    </row>
    <row r="48" spans="1:5" ht="30" x14ac:dyDescent="0.25">
      <c r="A48" s="1"/>
      <c r="B48" s="76" t="s">
        <v>1908</v>
      </c>
      <c r="C48" s="14">
        <v>0</v>
      </c>
      <c r="D48" s="14">
        <v>0</v>
      </c>
      <c r="E48" s="1"/>
    </row>
    <row r="49" spans="1:5" x14ac:dyDescent="0.25">
      <c r="A49" s="2"/>
      <c r="B49" s="76" t="s">
        <v>100</v>
      </c>
      <c r="C49" s="14">
        <v>0</v>
      </c>
      <c r="D49" s="14">
        <v>0</v>
      </c>
      <c r="E49" s="15"/>
    </row>
    <row r="50" spans="1:5" ht="30" x14ac:dyDescent="0.25">
      <c r="A50" s="2"/>
      <c r="B50" s="21" t="s">
        <v>1911</v>
      </c>
      <c r="C50" s="13">
        <v>0</v>
      </c>
      <c r="D50" s="13">
        <v>0</v>
      </c>
      <c r="E50" s="15"/>
    </row>
    <row r="51" spans="1:5" ht="30" x14ac:dyDescent="0.25">
      <c r="A51" s="2"/>
      <c r="B51" s="20" t="s">
        <v>1912</v>
      </c>
      <c r="C51" s="13">
        <v>0</v>
      </c>
      <c r="D51" s="13">
        <v>0</v>
      </c>
      <c r="E51" s="15"/>
    </row>
    <row r="52" spans="1:5" x14ac:dyDescent="0.25">
      <c r="A52" s="2"/>
      <c r="B52" s="21" t="s">
        <v>1913</v>
      </c>
      <c r="C52" s="13">
        <v>0</v>
      </c>
      <c r="D52" s="13">
        <v>0</v>
      </c>
      <c r="E52" s="15"/>
    </row>
    <row r="53" spans="1:5" x14ac:dyDescent="0.25">
      <c r="A53" s="2"/>
      <c r="B53" s="9" t="s">
        <v>1885</v>
      </c>
      <c r="C53" s="14">
        <v>0</v>
      </c>
      <c r="D53" s="14">
        <v>0</v>
      </c>
      <c r="E53" s="15"/>
    </row>
    <row r="54" spans="1:5" ht="30" x14ac:dyDescent="0.25">
      <c r="A54" s="2"/>
      <c r="B54" s="75" t="s">
        <v>1791</v>
      </c>
      <c r="C54" s="14">
        <v>0</v>
      </c>
      <c r="D54" s="14">
        <v>0</v>
      </c>
      <c r="E54" s="15"/>
    </row>
    <row r="55" spans="1:5" x14ac:dyDescent="0.25">
      <c r="A55" s="2"/>
      <c r="B55" s="75" t="s">
        <v>1792</v>
      </c>
      <c r="C55" s="14">
        <v>0</v>
      </c>
      <c r="D55" s="14">
        <v>0</v>
      </c>
      <c r="E55" s="15"/>
    </row>
    <row r="56" spans="1:5" x14ac:dyDescent="0.25">
      <c r="A56" s="2"/>
      <c r="B56" s="75" t="s">
        <v>100</v>
      </c>
      <c r="C56" s="14">
        <v>0</v>
      </c>
      <c r="D56" s="14">
        <v>0</v>
      </c>
      <c r="E56" s="15"/>
    </row>
    <row r="57" spans="1:5" x14ac:dyDescent="0.25">
      <c r="A57" s="2"/>
      <c r="B57" s="9" t="s">
        <v>1888</v>
      </c>
      <c r="C57" s="14">
        <v>0</v>
      </c>
      <c r="D57" s="14">
        <v>0</v>
      </c>
      <c r="E57" s="15"/>
    </row>
    <row r="58" spans="1:5" x14ac:dyDescent="0.25">
      <c r="A58" s="2"/>
      <c r="B58" s="75" t="s">
        <v>1914</v>
      </c>
      <c r="C58" s="14">
        <v>0</v>
      </c>
      <c r="D58" s="14">
        <v>0</v>
      </c>
      <c r="E58" s="15"/>
    </row>
    <row r="59" spans="1:5" x14ac:dyDescent="0.25">
      <c r="A59" s="2"/>
      <c r="B59" s="75" t="s">
        <v>1915</v>
      </c>
      <c r="C59" s="14">
        <v>0</v>
      </c>
      <c r="D59" s="14">
        <v>0</v>
      </c>
      <c r="E59" s="15"/>
    </row>
    <row r="60" spans="1:5" x14ac:dyDescent="0.25">
      <c r="A60" s="2"/>
      <c r="B60" s="75" t="s">
        <v>1916</v>
      </c>
      <c r="C60" s="14">
        <v>0</v>
      </c>
      <c r="D60" s="14">
        <v>0</v>
      </c>
      <c r="E60" s="15"/>
    </row>
    <row r="61" spans="1:5" x14ac:dyDescent="0.25">
      <c r="A61" s="2"/>
      <c r="B61" s="75" t="s">
        <v>1917</v>
      </c>
      <c r="C61" s="14">
        <v>0</v>
      </c>
      <c r="D61" s="14">
        <v>0</v>
      </c>
      <c r="E61" s="15"/>
    </row>
    <row r="62" spans="1:5" x14ac:dyDescent="0.25">
      <c r="A62" s="2"/>
      <c r="B62" s="75" t="s">
        <v>1918</v>
      </c>
      <c r="C62" s="14">
        <v>0</v>
      </c>
      <c r="D62" s="14">
        <v>0</v>
      </c>
      <c r="E62" s="15"/>
    </row>
    <row r="63" spans="1:5" x14ac:dyDescent="0.25">
      <c r="A63" s="2"/>
      <c r="B63" s="75" t="s">
        <v>100</v>
      </c>
      <c r="C63" s="14">
        <v>0</v>
      </c>
      <c r="D63" s="14">
        <v>0</v>
      </c>
      <c r="E63" s="15"/>
    </row>
    <row r="64" spans="1:5" ht="30" x14ac:dyDescent="0.25">
      <c r="A64" s="2"/>
      <c r="B64" s="21" t="s">
        <v>1919</v>
      </c>
      <c r="C64" s="13">
        <v>0</v>
      </c>
      <c r="D64" s="13">
        <v>0</v>
      </c>
      <c r="E64" s="15"/>
    </row>
    <row r="65" spans="1:11" ht="30" x14ac:dyDescent="0.25">
      <c r="A65" s="2"/>
      <c r="B65" s="20" t="s">
        <v>1920</v>
      </c>
      <c r="C65" s="13">
        <v>7025565.4800000004</v>
      </c>
      <c r="D65" s="13">
        <v>4127434.18</v>
      </c>
      <c r="E65" s="15"/>
    </row>
    <row r="66" spans="1:11" x14ac:dyDescent="0.25">
      <c r="A66" s="2"/>
      <c r="B66" s="21" t="s">
        <v>1921</v>
      </c>
      <c r="C66" s="13">
        <v>7025565.4800000004</v>
      </c>
      <c r="D66" s="13">
        <v>4127434.18</v>
      </c>
      <c r="E66" s="15"/>
    </row>
    <row r="67" spans="1:11" x14ac:dyDescent="0.25">
      <c r="A67" s="2"/>
      <c r="B67" s="75" t="s">
        <v>1880</v>
      </c>
      <c r="C67" s="14">
        <v>0</v>
      </c>
      <c r="D67" s="14">
        <v>0</v>
      </c>
      <c r="E67" s="15"/>
    </row>
    <row r="68" spans="1:11" x14ac:dyDescent="0.25">
      <c r="A68" s="2"/>
      <c r="B68" s="75" t="s">
        <v>1922</v>
      </c>
      <c r="C68" s="14">
        <v>0</v>
      </c>
      <c r="D68" s="14"/>
      <c r="E68" s="15"/>
    </row>
    <row r="69" spans="1:11" ht="30" x14ac:dyDescent="0.25">
      <c r="A69" s="2"/>
      <c r="B69" s="21" t="s">
        <v>1923</v>
      </c>
      <c r="C69" s="13">
        <v>7025565.4800000004</v>
      </c>
      <c r="D69" s="13">
        <v>4127434.18</v>
      </c>
      <c r="E69" s="15"/>
    </row>
    <row r="70" spans="1:11" x14ac:dyDescent="0.25">
      <c r="A70" s="2"/>
      <c r="B70" s="75" t="s">
        <v>1885</v>
      </c>
      <c r="C70" s="14">
        <v>0</v>
      </c>
      <c r="D70" s="14">
        <v>0</v>
      </c>
      <c r="E70" s="15"/>
    </row>
    <row r="71" spans="1:11" x14ac:dyDescent="0.25">
      <c r="A71" s="2"/>
      <c r="B71" s="76" t="s">
        <v>1924</v>
      </c>
      <c r="C71" s="14">
        <v>0</v>
      </c>
      <c r="D71" s="14">
        <v>0</v>
      </c>
      <c r="E71" s="15"/>
    </row>
    <row r="72" spans="1:11" x14ac:dyDescent="0.25">
      <c r="A72" s="2"/>
      <c r="B72" s="76" t="s">
        <v>100</v>
      </c>
      <c r="C72" s="14">
        <v>0</v>
      </c>
      <c r="D72" s="14">
        <v>0</v>
      </c>
      <c r="E72" s="15"/>
    </row>
    <row r="73" spans="1:11" x14ac:dyDescent="0.25">
      <c r="A73" s="2"/>
      <c r="B73" s="75" t="s">
        <v>1888</v>
      </c>
      <c r="C73" s="14">
        <v>0</v>
      </c>
      <c r="D73" s="14">
        <v>0</v>
      </c>
      <c r="E73" s="15"/>
    </row>
    <row r="74" spans="1:11" x14ac:dyDescent="0.25">
      <c r="A74" s="2"/>
      <c r="B74" s="76" t="s">
        <v>1917</v>
      </c>
      <c r="C74" s="14">
        <v>0</v>
      </c>
      <c r="D74" s="14">
        <v>0</v>
      </c>
      <c r="E74" s="15"/>
    </row>
    <row r="75" spans="1:11" ht="30" x14ac:dyDescent="0.25">
      <c r="A75" s="2"/>
      <c r="B75" s="76" t="s">
        <v>1925</v>
      </c>
      <c r="C75" s="14">
        <v>0</v>
      </c>
      <c r="D75" s="14">
        <v>0</v>
      </c>
      <c r="E75" s="15"/>
    </row>
    <row r="76" spans="1:11" x14ac:dyDescent="0.25">
      <c r="A76" s="2"/>
      <c r="B76" s="76" t="s">
        <v>1926</v>
      </c>
      <c r="C76" s="14">
        <v>0</v>
      </c>
      <c r="D76" s="14">
        <v>0</v>
      </c>
      <c r="E76" s="15"/>
    </row>
    <row r="77" spans="1:11" x14ac:dyDescent="0.25">
      <c r="A77" s="2"/>
      <c r="B77" s="76" t="s">
        <v>1927</v>
      </c>
      <c r="C77" s="14">
        <v>0</v>
      </c>
      <c r="D77" s="14">
        <v>0</v>
      </c>
      <c r="E77" s="15"/>
      <c r="K77" s="13"/>
    </row>
    <row r="78" spans="1:11" x14ac:dyDescent="0.25">
      <c r="A78" s="2"/>
      <c r="B78" s="76" t="s">
        <v>100</v>
      </c>
      <c r="C78" s="14">
        <v>0</v>
      </c>
      <c r="D78" s="14">
        <v>0</v>
      </c>
      <c r="E78" s="15"/>
    </row>
    <row r="79" spans="1:11" x14ac:dyDescent="0.25">
      <c r="A79" s="2"/>
      <c r="B79" s="21" t="s">
        <v>1928</v>
      </c>
      <c r="C79" s="13">
        <v>7025565.4800000004</v>
      </c>
      <c r="D79" s="13">
        <v>4127434.18</v>
      </c>
      <c r="E79" s="15"/>
    </row>
    <row r="80" spans="1:11" x14ac:dyDescent="0.25">
      <c r="A80" s="2"/>
      <c r="B80" s="21" t="s">
        <v>1929</v>
      </c>
      <c r="C80" s="13">
        <v>0</v>
      </c>
      <c r="D80" s="13">
        <v>0</v>
      </c>
      <c r="E80" s="15"/>
    </row>
    <row r="81" spans="1:5" x14ac:dyDescent="0.25">
      <c r="A81" s="2"/>
      <c r="B81" s="75" t="s">
        <v>1880</v>
      </c>
      <c r="C81" s="14">
        <v>0</v>
      </c>
      <c r="D81" s="14">
        <v>0</v>
      </c>
      <c r="E81" s="15"/>
    </row>
    <row r="82" spans="1:5" x14ac:dyDescent="0.25">
      <c r="A82" s="2"/>
      <c r="B82" s="75" t="s">
        <v>1922</v>
      </c>
      <c r="C82" s="14">
        <v>0</v>
      </c>
      <c r="D82" s="14">
        <v>0</v>
      </c>
      <c r="E82" s="15"/>
    </row>
    <row r="83" spans="1:5" ht="30" x14ac:dyDescent="0.25">
      <c r="A83" s="2"/>
      <c r="B83" s="21" t="s">
        <v>1930</v>
      </c>
      <c r="C83" s="13">
        <v>0</v>
      </c>
      <c r="D83" s="13">
        <v>0</v>
      </c>
      <c r="E83" s="15"/>
    </row>
    <row r="84" spans="1:5" x14ac:dyDescent="0.25">
      <c r="A84" s="2"/>
      <c r="B84" s="75" t="s">
        <v>1885</v>
      </c>
      <c r="C84" s="14">
        <v>0</v>
      </c>
      <c r="D84" s="14">
        <v>0</v>
      </c>
      <c r="E84" s="15"/>
    </row>
    <row r="85" spans="1:5" x14ac:dyDescent="0.25">
      <c r="A85" s="2"/>
      <c r="B85" s="76" t="s">
        <v>1931</v>
      </c>
      <c r="C85" s="14">
        <v>0</v>
      </c>
      <c r="D85" s="14">
        <v>0</v>
      </c>
      <c r="E85" s="15"/>
    </row>
    <row r="86" spans="1:5" ht="45" x14ac:dyDescent="0.25">
      <c r="A86" s="2"/>
      <c r="B86" s="76" t="s">
        <v>1932</v>
      </c>
      <c r="C86" s="14">
        <v>0</v>
      </c>
      <c r="D86" s="14">
        <v>0</v>
      </c>
      <c r="E86" s="15"/>
    </row>
    <row r="87" spans="1:5" x14ac:dyDescent="0.25">
      <c r="A87" s="2"/>
      <c r="B87" s="76" t="s">
        <v>100</v>
      </c>
      <c r="C87" s="14">
        <v>0</v>
      </c>
      <c r="D87" s="14">
        <v>0</v>
      </c>
      <c r="E87" s="15"/>
    </row>
    <row r="88" spans="1:5" x14ac:dyDescent="0.25">
      <c r="A88" s="2"/>
      <c r="B88" s="75" t="s">
        <v>1888</v>
      </c>
      <c r="C88" s="14">
        <v>0</v>
      </c>
      <c r="D88" s="14">
        <v>0</v>
      </c>
      <c r="E88" s="15"/>
    </row>
    <row r="89" spans="1:5" x14ac:dyDescent="0.25">
      <c r="A89" s="2"/>
      <c r="B89" s="76" t="s">
        <v>1933</v>
      </c>
      <c r="C89" s="14">
        <v>0</v>
      </c>
      <c r="D89" s="14">
        <v>0</v>
      </c>
      <c r="E89" s="15"/>
    </row>
    <row r="90" spans="1:5" ht="30" x14ac:dyDescent="0.25">
      <c r="A90" s="2"/>
      <c r="B90" s="76" t="s">
        <v>1934</v>
      </c>
      <c r="C90" s="14">
        <v>0</v>
      </c>
      <c r="D90" s="14">
        <v>0</v>
      </c>
      <c r="E90" s="15"/>
    </row>
    <row r="91" spans="1:5" ht="30" x14ac:dyDescent="0.25">
      <c r="A91" s="2"/>
      <c r="B91" s="76" t="s">
        <v>1935</v>
      </c>
      <c r="C91" s="14">
        <v>0</v>
      </c>
      <c r="D91" s="14">
        <v>0</v>
      </c>
      <c r="E91" s="15"/>
    </row>
    <row r="92" spans="1:5" ht="30" x14ac:dyDescent="0.25">
      <c r="A92" s="2"/>
      <c r="B92" s="76" t="s">
        <v>1936</v>
      </c>
      <c r="C92" s="14">
        <v>0</v>
      </c>
      <c r="D92" s="14">
        <v>0</v>
      </c>
      <c r="E92" s="15"/>
    </row>
    <row r="93" spans="1:5" x14ac:dyDescent="0.25">
      <c r="A93" s="2"/>
      <c r="B93" s="76" t="s">
        <v>100</v>
      </c>
      <c r="C93" s="14">
        <v>0</v>
      </c>
      <c r="D93" s="14">
        <v>0</v>
      </c>
      <c r="E93" s="15"/>
    </row>
    <row r="94" spans="1:5" x14ac:dyDescent="0.25">
      <c r="A94" s="2"/>
      <c r="B94" s="21" t="s">
        <v>1937</v>
      </c>
      <c r="C94" s="13">
        <v>0</v>
      </c>
      <c r="D94" s="13">
        <v>0</v>
      </c>
      <c r="E94" s="15"/>
    </row>
    <row r="95" spans="1:5" x14ac:dyDescent="0.25">
      <c r="A95" s="2"/>
      <c r="B95" s="21" t="s">
        <v>1938</v>
      </c>
      <c r="C95" s="13">
        <v>7025565.4800000004</v>
      </c>
      <c r="D95" s="13">
        <v>4127434.18</v>
      </c>
      <c r="E95" s="15"/>
    </row>
    <row r="96" spans="1:5" x14ac:dyDescent="0.25">
      <c r="A96" s="2"/>
      <c r="B96" s="20" t="s">
        <v>1939</v>
      </c>
      <c r="C96" s="13">
        <v>1727954.69</v>
      </c>
      <c r="D96" s="13">
        <v>1127794.6100000043</v>
      </c>
      <c r="E96" s="15"/>
    </row>
    <row r="97" spans="1:5" x14ac:dyDescent="0.25">
      <c r="A97" s="2"/>
      <c r="B97" s="8" t="s">
        <v>1940</v>
      </c>
      <c r="C97" s="14">
        <v>1727954.69</v>
      </c>
      <c r="D97" s="14">
        <v>1127794.6100000043</v>
      </c>
      <c r="E97" s="15"/>
    </row>
    <row r="98" spans="1:5" x14ac:dyDescent="0.25">
      <c r="A98" s="2"/>
      <c r="B98" s="8" t="s">
        <v>1941</v>
      </c>
      <c r="C98" s="14">
        <v>0</v>
      </c>
      <c r="D98" s="14">
        <v>0</v>
      </c>
      <c r="E98" s="15"/>
    </row>
    <row r="99" spans="1:5" x14ac:dyDescent="0.25">
      <c r="A99" s="2"/>
      <c r="B99" s="8" t="s">
        <v>1942</v>
      </c>
      <c r="C99" s="14">
        <v>0</v>
      </c>
      <c r="D99" s="14">
        <v>0</v>
      </c>
      <c r="E99" s="15"/>
    </row>
    <row r="100" spans="1:5" x14ac:dyDescent="0.25">
      <c r="A100" s="2"/>
      <c r="B100" s="6" t="s">
        <v>1943</v>
      </c>
      <c r="C100" s="13">
        <v>32987576.870000001</v>
      </c>
      <c r="D100" s="13">
        <v>27451855.930000003</v>
      </c>
      <c r="E100" s="15"/>
    </row>
    <row r="101" spans="1:5" ht="30" x14ac:dyDescent="0.25">
      <c r="A101" s="2"/>
      <c r="B101" s="6" t="s">
        <v>1944</v>
      </c>
      <c r="C101" s="13">
        <v>32987576.870000001</v>
      </c>
      <c r="D101" s="13">
        <v>27451855.930000003</v>
      </c>
      <c r="E101" s="15"/>
    </row>
    <row r="102" spans="1:5" x14ac:dyDescent="0.25">
      <c r="A102" s="1"/>
      <c r="B102" s="11"/>
      <c r="C102" s="11"/>
      <c r="D102" s="11"/>
      <c r="E102" s="1"/>
    </row>
    <row r="105" spans="1:5" x14ac:dyDescent="0.25">
      <c r="B105" s="38" t="s">
        <v>1674</v>
      </c>
      <c r="C105" s="32">
        <f>C100-Pasywa!E5</f>
        <v>5535720.9399999976</v>
      </c>
      <c r="D105" s="32"/>
    </row>
    <row r="108" spans="1:5" x14ac:dyDescent="0.25">
      <c r="B108" t="s">
        <v>2011</v>
      </c>
    </row>
    <row r="109" spans="1:5" x14ac:dyDescent="0.25">
      <c r="C109" t="s">
        <v>1676</v>
      </c>
      <c r="D109" t="s">
        <v>2001</v>
      </c>
    </row>
    <row r="112" spans="1:5" x14ac:dyDescent="0.25">
      <c r="B112" t="s">
        <v>1675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377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954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378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379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92"/>
      <c r="C24" s="88"/>
      <c r="D24" s="88"/>
      <c r="E24" s="88"/>
      <c r="F24" s="88"/>
      <c r="G24" s="88"/>
      <c r="H24" s="88"/>
      <c r="I24" s="88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225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380</v>
      </c>
      <c r="C3" s="88"/>
      <c r="D3" s="88"/>
      <c r="E3" s="88"/>
      <c r="F3" s="88"/>
      <c r="G3" s="23"/>
      <c r="H3" s="23"/>
      <c r="I3" s="23"/>
      <c r="J3" s="2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93" t="s">
        <v>947</v>
      </c>
      <c r="C5" s="95">
        <v>2016</v>
      </c>
      <c r="D5" s="96"/>
      <c r="E5" s="96"/>
      <c r="F5" s="96"/>
      <c r="G5" s="95">
        <v>2015</v>
      </c>
      <c r="H5" s="96"/>
      <c r="I5" s="96"/>
      <c r="J5" s="96"/>
      <c r="K5" s="15"/>
    </row>
    <row r="6" spans="1:11" x14ac:dyDescent="0.25">
      <c r="A6" s="2"/>
      <c r="B6" s="94"/>
      <c r="C6" s="95" t="s">
        <v>968</v>
      </c>
      <c r="D6" s="96"/>
      <c r="E6" s="95" t="s">
        <v>971</v>
      </c>
      <c r="F6" s="96"/>
      <c r="G6" s="95" t="s">
        <v>968</v>
      </c>
      <c r="H6" s="96"/>
      <c r="I6" s="95" t="s">
        <v>971</v>
      </c>
      <c r="J6" s="96"/>
      <c r="K6" s="15"/>
    </row>
    <row r="7" spans="1:11" x14ac:dyDescent="0.25">
      <c r="A7" s="2"/>
      <c r="B7" s="94"/>
      <c r="C7" s="4" t="s">
        <v>969</v>
      </c>
      <c r="D7" s="4" t="s">
        <v>970</v>
      </c>
      <c r="E7" s="4" t="s">
        <v>969</v>
      </c>
      <c r="F7" s="4" t="s">
        <v>970</v>
      </c>
      <c r="G7" s="4" t="s">
        <v>969</v>
      </c>
      <c r="H7" s="4" t="s">
        <v>970</v>
      </c>
      <c r="I7" s="4" t="s">
        <v>969</v>
      </c>
      <c r="J7" s="4" t="s">
        <v>970</v>
      </c>
      <c r="K7" s="15"/>
    </row>
    <row r="8" spans="1:11" ht="30" x14ac:dyDescent="0.25">
      <c r="A8" s="2"/>
      <c r="B8" s="10" t="s">
        <v>965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25">
      <c r="A9" s="2"/>
      <c r="B9" s="24" t="s">
        <v>943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25">
      <c r="A10" s="2"/>
      <c r="B10" s="24" t="s">
        <v>943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25">
      <c r="A11" s="2"/>
      <c r="B11" s="24" t="s">
        <v>943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30" x14ac:dyDescent="0.25">
      <c r="A12" s="2"/>
      <c r="B12" s="10" t="s">
        <v>966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25">
      <c r="A13" s="2"/>
      <c r="B13" s="24" t="s">
        <v>943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25">
      <c r="A14" s="2"/>
      <c r="B14" s="24" t="s">
        <v>943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25">
      <c r="A15" s="2"/>
      <c r="B15" s="24" t="s">
        <v>943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30" x14ac:dyDescent="0.25">
      <c r="A16" s="2"/>
      <c r="B16" s="10" t="s">
        <v>967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25">
      <c r="A17" s="2"/>
      <c r="B17" s="24" t="s">
        <v>943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25">
      <c r="A18" s="2"/>
      <c r="B18" s="24" t="s">
        <v>943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25">
      <c r="A19" s="2"/>
      <c r="B19" s="24" t="s">
        <v>943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25">
      <c r="A20" s="2"/>
      <c r="B20" s="10" t="s">
        <v>757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25">
      <c r="A23" s="2"/>
      <c r="B23" s="92"/>
      <c r="C23" s="88"/>
      <c r="D23" s="88"/>
      <c r="E23" s="88"/>
      <c r="F23" s="88"/>
      <c r="G23" s="88"/>
      <c r="H23" s="88"/>
      <c r="I23" s="88"/>
      <c r="J23" s="88"/>
      <c r="K23" s="15"/>
    </row>
    <row r="24" spans="1:11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226</v>
      </c>
      <c r="C2" s="23"/>
      <c r="D2" s="23"/>
      <c r="E2" s="23"/>
      <c r="F2" s="23"/>
      <c r="G2" s="1"/>
    </row>
    <row r="3" spans="1:7" x14ac:dyDescent="0.25">
      <c r="A3" s="1"/>
      <c r="B3" s="89" t="s">
        <v>381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 t="s">
        <v>705</v>
      </c>
      <c r="C5" s="4" t="s">
        <v>977</v>
      </c>
      <c r="D5" s="4" t="s">
        <v>978</v>
      </c>
      <c r="E5" s="4">
        <v>2016</v>
      </c>
      <c r="F5" s="4">
        <v>2015</v>
      </c>
      <c r="G5" s="15"/>
    </row>
    <row r="6" spans="1:7" x14ac:dyDescent="0.25">
      <c r="A6" s="2"/>
      <c r="B6" s="16" t="s">
        <v>972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25">
      <c r="A7" s="2"/>
      <c r="B7" s="16" t="s">
        <v>973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 t="s">
        <v>974</v>
      </c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 t="s">
        <v>975</v>
      </c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 t="s">
        <v>976</v>
      </c>
      <c r="C10" s="16"/>
      <c r="D10" s="16"/>
      <c r="E10" s="14">
        <v>0</v>
      </c>
      <c r="F10" s="14">
        <v>0</v>
      </c>
      <c r="G10" s="15"/>
    </row>
    <row r="11" spans="1:7" x14ac:dyDescent="0.25">
      <c r="A11" s="2"/>
      <c r="B11" s="10" t="s">
        <v>509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92"/>
      <c r="C14" s="88"/>
      <c r="D14" s="88"/>
      <c r="E14" s="88"/>
      <c r="F14" s="88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227</v>
      </c>
      <c r="C2" s="23"/>
      <c r="D2" s="23"/>
      <c r="E2" s="1"/>
    </row>
    <row r="3" spans="1:5" x14ac:dyDescent="0.25">
      <c r="A3" s="1"/>
      <c r="B3" s="89" t="s">
        <v>382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982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983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228</v>
      </c>
      <c r="C2" s="23"/>
      <c r="D2" s="23"/>
      <c r="E2" s="1"/>
    </row>
    <row r="3" spans="1:5" x14ac:dyDescent="0.25">
      <c r="A3" s="1"/>
      <c r="B3" s="89" t="s">
        <v>383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984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985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92"/>
      <c r="C18" s="88"/>
      <c r="D18" s="88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229</v>
      </c>
      <c r="C2" s="23"/>
      <c r="D2" s="1"/>
    </row>
    <row r="3" spans="1:4" x14ac:dyDescent="0.25">
      <c r="A3" s="1"/>
      <c r="B3" s="89" t="s">
        <v>384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986</v>
      </c>
      <c r="C5" s="4" t="s">
        <v>987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92"/>
      <c r="C11" s="88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6" width="20.7109375" customWidth="1"/>
    <col min="7" max="8" width="4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230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385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988</v>
      </c>
      <c r="C5" s="4" t="s">
        <v>995</v>
      </c>
      <c r="D5" s="4" t="s">
        <v>996</v>
      </c>
      <c r="E5" s="4" t="s">
        <v>997</v>
      </c>
      <c r="F5" s="4" t="s">
        <v>998</v>
      </c>
      <c r="G5" s="4" t="s">
        <v>999</v>
      </c>
      <c r="H5" s="4" t="s">
        <v>1000</v>
      </c>
      <c r="I5" s="15"/>
    </row>
    <row r="6" spans="1:9" x14ac:dyDescent="0.25">
      <c r="A6" s="2"/>
      <c r="B6" s="92" t="s">
        <v>989</v>
      </c>
      <c r="C6" s="88"/>
      <c r="D6" s="88"/>
      <c r="E6" s="88"/>
      <c r="F6" s="88"/>
      <c r="G6" s="88"/>
      <c r="H6" s="88"/>
      <c r="I6" s="15"/>
    </row>
    <row r="7" spans="1:9" x14ac:dyDescent="0.25">
      <c r="A7" s="2"/>
      <c r="B7" s="18" t="s">
        <v>100</v>
      </c>
      <c r="C7" s="16"/>
      <c r="D7" s="16"/>
      <c r="E7" s="16"/>
      <c r="F7" s="16"/>
      <c r="G7" s="16"/>
      <c r="H7" s="16"/>
      <c r="I7" s="15"/>
    </row>
    <row r="8" spans="1:9" x14ac:dyDescent="0.25">
      <c r="A8" s="2"/>
      <c r="B8" s="92" t="s">
        <v>990</v>
      </c>
      <c r="C8" s="88"/>
      <c r="D8" s="88"/>
      <c r="E8" s="88"/>
      <c r="F8" s="88"/>
      <c r="G8" s="88"/>
      <c r="H8" s="88"/>
      <c r="I8" s="15"/>
    </row>
    <row r="9" spans="1:9" x14ac:dyDescent="0.25">
      <c r="A9" s="2"/>
      <c r="B9" s="18" t="s">
        <v>100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92" t="s">
        <v>991</v>
      </c>
      <c r="C10" s="88"/>
      <c r="D10" s="88"/>
      <c r="E10" s="88"/>
      <c r="F10" s="88"/>
      <c r="G10" s="88"/>
      <c r="H10" s="88"/>
      <c r="I10" s="15"/>
    </row>
    <row r="11" spans="1:9" x14ac:dyDescent="0.25">
      <c r="A11" s="2"/>
      <c r="B11" s="18" t="s">
        <v>100</v>
      </c>
      <c r="C11" s="16"/>
      <c r="D11" s="16"/>
      <c r="E11" s="16"/>
      <c r="F11" s="16"/>
      <c r="G11" s="16"/>
      <c r="H11" s="16"/>
      <c r="I11" s="15"/>
    </row>
    <row r="12" spans="1:9" x14ac:dyDescent="0.25">
      <c r="A12" s="2"/>
      <c r="B12" s="92" t="s">
        <v>992</v>
      </c>
      <c r="C12" s="88"/>
      <c r="D12" s="88"/>
      <c r="E12" s="88"/>
      <c r="F12" s="88"/>
      <c r="G12" s="88"/>
      <c r="H12" s="88"/>
      <c r="I12" s="15"/>
    </row>
    <row r="13" spans="1:9" x14ac:dyDescent="0.25">
      <c r="A13" s="2"/>
      <c r="B13" s="18" t="s">
        <v>100</v>
      </c>
      <c r="C13" s="16"/>
      <c r="D13" s="16"/>
      <c r="E13" s="16"/>
      <c r="F13" s="16"/>
      <c r="G13" s="16"/>
      <c r="H13" s="16"/>
      <c r="I13" s="15"/>
    </row>
    <row r="14" spans="1:9" x14ac:dyDescent="0.25">
      <c r="A14" s="2"/>
      <c r="B14" s="92" t="s">
        <v>993</v>
      </c>
      <c r="C14" s="88"/>
      <c r="D14" s="88"/>
      <c r="E14" s="88"/>
      <c r="F14" s="88"/>
      <c r="G14" s="88"/>
      <c r="H14" s="88"/>
      <c r="I14" s="15"/>
    </row>
    <row r="15" spans="1:9" x14ac:dyDescent="0.25">
      <c r="A15" s="2"/>
      <c r="B15" s="18" t="s">
        <v>100</v>
      </c>
      <c r="C15" s="16"/>
      <c r="D15" s="16"/>
      <c r="E15" s="16"/>
      <c r="F15" s="16"/>
      <c r="G15" s="16"/>
      <c r="H15" s="16"/>
      <c r="I15" s="15"/>
    </row>
    <row r="16" spans="1:9" x14ac:dyDescent="0.25">
      <c r="A16" s="2"/>
      <c r="B16" s="92" t="s">
        <v>994</v>
      </c>
      <c r="C16" s="88"/>
      <c r="D16" s="88"/>
      <c r="E16" s="88"/>
      <c r="F16" s="88"/>
      <c r="G16" s="88"/>
      <c r="H16" s="88"/>
      <c r="I16" s="15"/>
    </row>
    <row r="17" spans="1:9" x14ac:dyDescent="0.25">
      <c r="A17" s="2"/>
      <c r="B17" s="18" t="s">
        <v>100</v>
      </c>
      <c r="C17" s="16"/>
      <c r="D17" s="16"/>
      <c r="E17" s="16"/>
      <c r="F17" s="16"/>
      <c r="G17" s="16"/>
      <c r="H17" s="16"/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92"/>
      <c r="C20" s="88"/>
      <c r="D20" s="88"/>
      <c r="E20" s="88"/>
      <c r="F20" s="88"/>
      <c r="G20" s="88"/>
      <c r="H20" s="88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231</v>
      </c>
      <c r="C2" s="23"/>
      <c r="D2" s="23"/>
      <c r="E2" s="23"/>
      <c r="F2" s="1"/>
    </row>
    <row r="3" spans="1:6" x14ac:dyDescent="0.25">
      <c r="A3" s="1"/>
      <c r="B3" s="89" t="s">
        <v>386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105" x14ac:dyDescent="0.25">
      <c r="A5" s="2"/>
      <c r="B5" s="4" t="s">
        <v>1001</v>
      </c>
      <c r="C5" s="4" t="s">
        <v>1002</v>
      </c>
      <c r="D5" s="4" t="s">
        <v>1003</v>
      </c>
      <c r="E5" s="4" t="s">
        <v>1004</v>
      </c>
      <c r="F5" s="15"/>
    </row>
    <row r="6" spans="1:6" x14ac:dyDescent="0.25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25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25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25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25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25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25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92"/>
      <c r="C15" s="88"/>
      <c r="D15" s="88"/>
      <c r="E15" s="88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5" x14ac:dyDescent="0.25"/>
  <cols>
    <col min="1" max="1" width="2.7109375" customWidth="1"/>
    <col min="2" max="2" width="142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89" t="s">
        <v>119</v>
      </c>
      <c r="C2" s="88"/>
      <c r="D2" s="88"/>
      <c r="E2" s="88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 t="s">
        <v>120</v>
      </c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121</v>
      </c>
      <c r="C5" s="10"/>
      <c r="D5" s="13">
        <v>0</v>
      </c>
      <c r="E5" s="13">
        <v>0</v>
      </c>
      <c r="F5" s="15"/>
    </row>
    <row r="6" spans="1:6" x14ac:dyDescent="0.25">
      <c r="A6" s="2"/>
      <c r="B6" s="6" t="s">
        <v>122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25">
      <c r="A7" s="2"/>
      <c r="B7" s="7" t="s">
        <v>123</v>
      </c>
      <c r="C7" s="16"/>
      <c r="D7" s="14">
        <v>0</v>
      </c>
      <c r="E7" s="14">
        <v>0</v>
      </c>
      <c r="F7" s="15"/>
    </row>
    <row r="8" spans="1:6" x14ac:dyDescent="0.25">
      <c r="A8" s="2"/>
      <c r="B8" s="7" t="s">
        <v>124</v>
      </c>
      <c r="C8" s="16"/>
      <c r="D8" s="14">
        <v>0</v>
      </c>
      <c r="E8" s="14">
        <v>0</v>
      </c>
      <c r="F8" s="15"/>
    </row>
    <row r="9" spans="1:6" x14ac:dyDescent="0.25">
      <c r="A9" s="2"/>
      <c r="B9" s="6" t="s">
        <v>125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25">
      <c r="A10" s="2"/>
      <c r="B10" s="7" t="s">
        <v>126</v>
      </c>
      <c r="C10" s="16"/>
      <c r="D10" s="14">
        <v>0</v>
      </c>
      <c r="E10" s="14">
        <v>0</v>
      </c>
      <c r="F10" s="15"/>
    </row>
    <row r="11" spans="1:6" x14ac:dyDescent="0.25">
      <c r="A11" s="2"/>
      <c r="B11" s="7" t="s">
        <v>127</v>
      </c>
      <c r="C11" s="16"/>
      <c r="D11" s="14">
        <v>0</v>
      </c>
      <c r="E11" s="14">
        <v>0</v>
      </c>
      <c r="F11" s="15"/>
    </row>
    <row r="12" spans="1:6" x14ac:dyDescent="0.25">
      <c r="A12" s="2"/>
      <c r="B12" s="7" t="s">
        <v>128</v>
      </c>
      <c r="C12" s="16"/>
      <c r="D12" s="14">
        <v>0</v>
      </c>
      <c r="E12" s="14">
        <v>0</v>
      </c>
      <c r="F12" s="15"/>
    </row>
    <row r="13" spans="1:6" x14ac:dyDescent="0.25">
      <c r="A13" s="2"/>
      <c r="B13" s="7" t="s">
        <v>129</v>
      </c>
      <c r="C13" s="16"/>
      <c r="D13" s="14">
        <v>0</v>
      </c>
      <c r="E13" s="14">
        <v>0</v>
      </c>
      <c r="F13" s="15"/>
    </row>
    <row r="14" spans="1:6" x14ac:dyDescent="0.25">
      <c r="A14" s="2"/>
      <c r="B14" s="7" t="s">
        <v>130</v>
      </c>
      <c r="C14" s="16"/>
      <c r="D14" s="14">
        <v>0</v>
      </c>
      <c r="E14" s="14">
        <v>0</v>
      </c>
      <c r="F14" s="15"/>
    </row>
    <row r="15" spans="1:6" x14ac:dyDescent="0.25">
      <c r="A15" s="2"/>
      <c r="B15" s="6" t="s">
        <v>131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25">
      <c r="A16" s="2"/>
      <c r="B16" s="5" t="s">
        <v>132</v>
      </c>
      <c r="C16" s="10"/>
      <c r="D16" s="13">
        <v>0</v>
      </c>
      <c r="E16" s="13">
        <v>0</v>
      </c>
      <c r="F16" s="15"/>
    </row>
    <row r="17" spans="1:6" x14ac:dyDescent="0.25">
      <c r="A17" s="2"/>
      <c r="B17" s="6" t="s">
        <v>122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25">
      <c r="A18" s="2"/>
      <c r="B18" s="18" t="s">
        <v>133</v>
      </c>
      <c r="C18" s="16"/>
      <c r="D18" s="14">
        <v>0</v>
      </c>
      <c r="E18" s="14">
        <v>0</v>
      </c>
      <c r="F18" s="15"/>
    </row>
    <row r="19" spans="1:6" x14ac:dyDescent="0.25">
      <c r="A19" s="2"/>
      <c r="B19" s="18" t="s">
        <v>134</v>
      </c>
      <c r="C19" s="16"/>
      <c r="D19" s="14">
        <v>0</v>
      </c>
      <c r="E19" s="14">
        <v>0</v>
      </c>
      <c r="F19" s="15"/>
    </row>
    <row r="20" spans="1:6" x14ac:dyDescent="0.25">
      <c r="A20" s="2"/>
      <c r="B20" s="18" t="s">
        <v>135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25">
      <c r="A21" s="2"/>
      <c r="B21" s="7" t="s">
        <v>1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25">
      <c r="A22" s="2"/>
      <c r="B22" s="8" t="s">
        <v>136</v>
      </c>
      <c r="C22" s="16"/>
      <c r="D22" s="14">
        <v>0</v>
      </c>
      <c r="E22" s="14">
        <v>0</v>
      </c>
      <c r="F22" s="15"/>
    </row>
    <row r="23" spans="1:6" x14ac:dyDescent="0.25">
      <c r="A23" s="2"/>
      <c r="B23" s="8" t="s">
        <v>137</v>
      </c>
      <c r="C23" s="16"/>
      <c r="D23" s="14">
        <v>0</v>
      </c>
      <c r="E23" s="14">
        <v>0</v>
      </c>
      <c r="F23" s="15"/>
    </row>
    <row r="24" spans="1:6" x14ac:dyDescent="0.25">
      <c r="A24" s="2"/>
      <c r="B24" s="8" t="s">
        <v>138</v>
      </c>
      <c r="C24" s="16"/>
      <c r="D24" s="14">
        <v>0</v>
      </c>
      <c r="E24" s="14">
        <v>0</v>
      </c>
      <c r="F24" s="15"/>
    </row>
    <row r="25" spans="1:6" x14ac:dyDescent="0.25">
      <c r="A25" s="2"/>
      <c r="B25" s="8" t="s">
        <v>139</v>
      </c>
      <c r="C25" s="16"/>
      <c r="D25" s="14">
        <v>0</v>
      </c>
      <c r="E25" s="14">
        <v>0</v>
      </c>
      <c r="F25" s="15"/>
    </row>
    <row r="26" spans="1:6" x14ac:dyDescent="0.25">
      <c r="A26" s="2"/>
      <c r="B26" s="8" t="s">
        <v>140</v>
      </c>
      <c r="C26" s="16"/>
      <c r="D26" s="14">
        <v>0</v>
      </c>
      <c r="E26" s="14">
        <v>0</v>
      </c>
      <c r="F26" s="15"/>
    </row>
    <row r="27" spans="1:6" x14ac:dyDescent="0.25">
      <c r="A27" s="2"/>
      <c r="B27" s="7" t="s">
        <v>14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25">
      <c r="A28" s="2"/>
      <c r="B28" s="8" t="s">
        <v>136</v>
      </c>
      <c r="C28" s="16"/>
      <c r="D28" s="14">
        <v>0</v>
      </c>
      <c r="E28" s="14">
        <v>0</v>
      </c>
      <c r="F28" s="15"/>
    </row>
    <row r="29" spans="1:6" x14ac:dyDescent="0.25">
      <c r="A29" s="2"/>
      <c r="B29" s="8" t="s">
        <v>137</v>
      </c>
      <c r="C29" s="16"/>
      <c r="D29" s="14">
        <v>0</v>
      </c>
      <c r="E29" s="14">
        <v>0</v>
      </c>
      <c r="F29" s="15"/>
    </row>
    <row r="30" spans="1:6" x14ac:dyDescent="0.25">
      <c r="A30" s="2"/>
      <c r="B30" s="8" t="s">
        <v>138</v>
      </c>
      <c r="C30" s="16"/>
      <c r="D30" s="14">
        <v>0</v>
      </c>
      <c r="E30" s="14">
        <v>0</v>
      </c>
      <c r="F30" s="15"/>
    </row>
    <row r="31" spans="1:6" x14ac:dyDescent="0.25">
      <c r="A31" s="2"/>
      <c r="B31" s="8" t="s">
        <v>139</v>
      </c>
      <c r="C31" s="16"/>
      <c r="D31" s="14">
        <v>0</v>
      </c>
      <c r="E31" s="14">
        <v>0</v>
      </c>
      <c r="F31" s="15"/>
    </row>
    <row r="32" spans="1:6" x14ac:dyDescent="0.25">
      <c r="A32" s="2"/>
      <c r="B32" s="8" t="s">
        <v>140</v>
      </c>
      <c r="C32" s="16"/>
      <c r="D32" s="14">
        <v>0</v>
      </c>
      <c r="E32" s="14">
        <v>0</v>
      </c>
      <c r="F32" s="15"/>
    </row>
    <row r="33" spans="1:6" x14ac:dyDescent="0.25">
      <c r="A33" s="2"/>
      <c r="B33" s="18" t="s">
        <v>141</v>
      </c>
      <c r="C33" s="16"/>
      <c r="D33" s="14">
        <v>0</v>
      </c>
      <c r="E33" s="14">
        <v>0</v>
      </c>
      <c r="F33" s="15"/>
    </row>
    <row r="34" spans="1:6" x14ac:dyDescent="0.25">
      <c r="A34" s="2"/>
      <c r="B34" s="6" t="s">
        <v>125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25">
      <c r="A35" s="2"/>
      <c r="B35" s="7" t="s">
        <v>142</v>
      </c>
      <c r="C35" s="16"/>
      <c r="D35" s="14">
        <v>0</v>
      </c>
      <c r="E35" s="14">
        <v>0</v>
      </c>
      <c r="F35" s="15"/>
    </row>
    <row r="36" spans="1:6" x14ac:dyDescent="0.25">
      <c r="A36" s="2"/>
      <c r="B36" s="7" t="s">
        <v>143</v>
      </c>
      <c r="C36" s="16"/>
      <c r="D36" s="14">
        <v>0</v>
      </c>
      <c r="E36" s="14">
        <v>0</v>
      </c>
      <c r="F36" s="15"/>
    </row>
    <row r="37" spans="1:6" x14ac:dyDescent="0.25">
      <c r="A37" s="2"/>
      <c r="B37" s="7" t="s">
        <v>144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25">
      <c r="A38" s="2"/>
      <c r="B38" s="8" t="s">
        <v>1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25">
      <c r="A39" s="2"/>
      <c r="B39" s="9" t="s">
        <v>145</v>
      </c>
      <c r="C39" s="16"/>
      <c r="D39" s="14">
        <v>0</v>
      </c>
      <c r="E39" s="14">
        <v>0</v>
      </c>
      <c r="F39" s="15"/>
    </row>
    <row r="40" spans="1:6" x14ac:dyDescent="0.25">
      <c r="A40" s="2"/>
      <c r="B40" s="9" t="s">
        <v>146</v>
      </c>
      <c r="C40" s="16"/>
      <c r="D40" s="14">
        <v>0</v>
      </c>
      <c r="E40" s="14">
        <v>0</v>
      </c>
      <c r="F40" s="15"/>
    </row>
    <row r="41" spans="1:6" x14ac:dyDescent="0.25">
      <c r="A41" s="2"/>
      <c r="B41" s="8" t="s">
        <v>14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25">
      <c r="A42" s="2"/>
      <c r="B42" s="9" t="s">
        <v>145</v>
      </c>
      <c r="C42" s="16"/>
      <c r="D42" s="14">
        <v>0</v>
      </c>
      <c r="E42" s="14">
        <v>0</v>
      </c>
      <c r="F42" s="15"/>
    </row>
    <row r="43" spans="1:6" x14ac:dyDescent="0.25">
      <c r="A43" s="2"/>
      <c r="B43" s="9" t="s">
        <v>146</v>
      </c>
      <c r="C43" s="16"/>
      <c r="D43" s="14">
        <v>0</v>
      </c>
      <c r="E43" s="14">
        <v>0</v>
      </c>
      <c r="F43" s="15"/>
    </row>
    <row r="44" spans="1:6" x14ac:dyDescent="0.25">
      <c r="A44" s="2"/>
      <c r="B44" s="7" t="s">
        <v>147</v>
      </c>
      <c r="C44" s="16"/>
      <c r="D44" s="14">
        <v>0</v>
      </c>
      <c r="E44" s="14">
        <v>0</v>
      </c>
      <c r="F44" s="15"/>
    </row>
    <row r="45" spans="1:6" x14ac:dyDescent="0.25">
      <c r="A45" s="2"/>
      <c r="B45" s="6" t="s">
        <v>148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25">
      <c r="A46" s="2"/>
      <c r="B46" s="5" t="s">
        <v>149</v>
      </c>
      <c r="C46" s="10"/>
      <c r="D46" s="13">
        <v>0</v>
      </c>
      <c r="E46" s="13">
        <v>0</v>
      </c>
      <c r="F46" s="15"/>
    </row>
    <row r="47" spans="1:6" x14ac:dyDescent="0.25">
      <c r="A47" s="2"/>
      <c r="B47" s="6" t="s">
        <v>122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25">
      <c r="A48" s="2"/>
      <c r="B48" s="7" t="s">
        <v>150</v>
      </c>
      <c r="C48" s="16"/>
      <c r="D48" s="14">
        <v>0</v>
      </c>
      <c r="E48" s="14">
        <v>0</v>
      </c>
      <c r="F48" s="15"/>
    </row>
    <row r="49" spans="1:6" x14ac:dyDescent="0.25">
      <c r="A49" s="2"/>
      <c r="B49" s="7" t="s">
        <v>151</v>
      </c>
      <c r="C49" s="16"/>
      <c r="D49" s="14">
        <v>0</v>
      </c>
      <c r="E49" s="14">
        <v>0</v>
      </c>
      <c r="F49" s="15"/>
    </row>
    <row r="50" spans="1:6" x14ac:dyDescent="0.25">
      <c r="A50" s="2"/>
      <c r="B50" s="7" t="s">
        <v>152</v>
      </c>
      <c r="C50" s="16"/>
      <c r="D50" s="14">
        <v>0</v>
      </c>
      <c r="E50" s="14">
        <v>0</v>
      </c>
      <c r="F50" s="15"/>
    </row>
    <row r="51" spans="1:6" x14ac:dyDescent="0.25">
      <c r="A51" s="2"/>
      <c r="B51" s="7" t="s">
        <v>153</v>
      </c>
      <c r="C51" s="16"/>
      <c r="D51" s="14">
        <v>0</v>
      </c>
      <c r="E51" s="14">
        <v>0</v>
      </c>
      <c r="F51" s="15"/>
    </row>
    <row r="52" spans="1:6" x14ac:dyDescent="0.25">
      <c r="A52" s="2"/>
      <c r="B52" s="6" t="s">
        <v>125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25">
      <c r="A53" s="2"/>
      <c r="B53" s="7" t="s">
        <v>154</v>
      </c>
      <c r="C53" s="16"/>
      <c r="D53" s="14">
        <v>0</v>
      </c>
      <c r="E53" s="14">
        <v>0</v>
      </c>
      <c r="F53" s="15"/>
    </row>
    <row r="54" spans="1:6" x14ac:dyDescent="0.25">
      <c r="A54" s="2"/>
      <c r="B54" s="7" t="s">
        <v>155</v>
      </c>
      <c r="C54" s="16"/>
      <c r="D54" s="14">
        <v>0</v>
      </c>
      <c r="E54" s="14">
        <v>0</v>
      </c>
      <c r="F54" s="15"/>
    </row>
    <row r="55" spans="1:6" x14ac:dyDescent="0.25">
      <c r="A55" s="2"/>
      <c r="B55" s="7" t="s">
        <v>156</v>
      </c>
      <c r="C55" s="16"/>
      <c r="D55" s="14">
        <v>0</v>
      </c>
      <c r="E55" s="14">
        <v>0</v>
      </c>
      <c r="F55" s="15"/>
    </row>
    <row r="56" spans="1:6" x14ac:dyDescent="0.25">
      <c r="A56" s="2"/>
      <c r="B56" s="7" t="s">
        <v>157</v>
      </c>
      <c r="C56" s="16"/>
      <c r="D56" s="14">
        <v>0</v>
      </c>
      <c r="E56" s="14">
        <v>0</v>
      </c>
      <c r="F56" s="15"/>
    </row>
    <row r="57" spans="1:6" x14ac:dyDescent="0.25">
      <c r="A57" s="2"/>
      <c r="B57" s="7" t="s">
        <v>158</v>
      </c>
      <c r="C57" s="16"/>
      <c r="D57" s="14">
        <v>0</v>
      </c>
      <c r="E57" s="14">
        <v>0</v>
      </c>
      <c r="F57" s="15"/>
    </row>
    <row r="58" spans="1:6" x14ac:dyDescent="0.25">
      <c r="A58" s="2"/>
      <c r="B58" s="7" t="s">
        <v>159</v>
      </c>
      <c r="C58" s="16"/>
      <c r="D58" s="14">
        <v>0</v>
      </c>
      <c r="E58" s="14">
        <v>0</v>
      </c>
      <c r="F58" s="15"/>
    </row>
    <row r="59" spans="1:6" x14ac:dyDescent="0.25">
      <c r="A59" s="2"/>
      <c r="B59" s="7" t="s">
        <v>160</v>
      </c>
      <c r="C59" s="16"/>
      <c r="D59" s="14">
        <v>0</v>
      </c>
      <c r="E59" s="14">
        <v>0</v>
      </c>
      <c r="F59" s="15"/>
    </row>
    <row r="60" spans="1:6" x14ac:dyDescent="0.25">
      <c r="A60" s="2"/>
      <c r="B60" s="7" t="s">
        <v>161</v>
      </c>
      <c r="C60" s="16"/>
      <c r="D60" s="14">
        <v>0</v>
      </c>
      <c r="E60" s="14">
        <v>0</v>
      </c>
      <c r="F60" s="15"/>
    </row>
    <row r="61" spans="1:6" x14ac:dyDescent="0.25">
      <c r="A61" s="2"/>
      <c r="B61" s="7" t="s">
        <v>162</v>
      </c>
      <c r="C61" s="16"/>
      <c r="D61" s="14">
        <v>0</v>
      </c>
      <c r="E61" s="14">
        <v>0</v>
      </c>
      <c r="F61" s="15"/>
    </row>
    <row r="62" spans="1:6" x14ac:dyDescent="0.25">
      <c r="A62" s="2"/>
      <c r="B62" s="6" t="s">
        <v>163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25">
      <c r="A63" s="2"/>
      <c r="B63" s="5" t="s">
        <v>164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25">
      <c r="A64" s="2"/>
      <c r="B64" s="5" t="s">
        <v>165</v>
      </c>
      <c r="C64" s="10"/>
      <c r="D64" s="13" t="e">
        <f>Aktywa!E84-Aktywa!#REF!</f>
        <v>#REF!</v>
      </c>
      <c r="E64" s="13">
        <v>0</v>
      </c>
      <c r="F64" s="15"/>
    </row>
    <row r="65" spans="1:6" x14ac:dyDescent="0.25">
      <c r="A65" s="2"/>
      <c r="B65" s="18" t="s">
        <v>166</v>
      </c>
      <c r="C65" s="16"/>
      <c r="D65" s="14">
        <v>0</v>
      </c>
      <c r="E65" s="14">
        <v>0</v>
      </c>
      <c r="F65" s="15"/>
    </row>
    <row r="66" spans="1:6" x14ac:dyDescent="0.25">
      <c r="A66" s="2"/>
      <c r="B66" s="5" t="s">
        <v>167</v>
      </c>
      <c r="C66" s="10"/>
      <c r="D66" s="13">
        <f>Przeplywy_mb!E67</f>
        <v>0</v>
      </c>
      <c r="E66" s="13">
        <v>0</v>
      </c>
      <c r="F66" s="15"/>
    </row>
    <row r="67" spans="1:6" x14ac:dyDescent="0.25">
      <c r="A67" s="2"/>
      <c r="B67" s="5" t="s">
        <v>168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25">
      <c r="A68" s="2"/>
      <c r="B68" s="18" t="s">
        <v>169</v>
      </c>
      <c r="C68" s="16"/>
      <c r="D68" s="14">
        <v>0</v>
      </c>
      <c r="E68" s="14">
        <v>0</v>
      </c>
      <c r="F68" s="15"/>
    </row>
    <row r="69" spans="1:6" x14ac:dyDescent="0.25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232</v>
      </c>
      <c r="C2" s="23"/>
      <c r="D2" s="23"/>
      <c r="E2" s="1"/>
    </row>
    <row r="3" spans="1:5" x14ac:dyDescent="0.25">
      <c r="A3" s="1"/>
      <c r="B3" s="89" t="s">
        <v>387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 t="s">
        <v>1014</v>
      </c>
      <c r="D5" s="4" t="s">
        <v>1015</v>
      </c>
      <c r="E5" s="15"/>
    </row>
    <row r="6" spans="1:5" x14ac:dyDescent="0.25">
      <c r="A6" s="2"/>
      <c r="B6" s="24" t="s">
        <v>1005</v>
      </c>
      <c r="C6" s="16"/>
      <c r="D6" s="14">
        <v>0</v>
      </c>
      <c r="E6" s="15"/>
    </row>
    <row r="7" spans="1:5" x14ac:dyDescent="0.25">
      <c r="A7" s="2"/>
      <c r="B7" s="24" t="s">
        <v>1006</v>
      </c>
      <c r="C7" s="16"/>
      <c r="D7" s="14">
        <v>0</v>
      </c>
      <c r="E7" s="15"/>
    </row>
    <row r="8" spans="1:5" x14ac:dyDescent="0.25">
      <c r="A8" s="2"/>
      <c r="B8" s="24" t="s">
        <v>1007</v>
      </c>
      <c r="C8" s="16"/>
      <c r="D8" s="14">
        <v>0</v>
      </c>
      <c r="E8" s="15"/>
    </row>
    <row r="9" spans="1:5" x14ac:dyDescent="0.25">
      <c r="A9" s="2"/>
      <c r="B9" s="24" t="s">
        <v>1008</v>
      </c>
      <c r="C9" s="16"/>
      <c r="D9" s="14">
        <v>0</v>
      </c>
      <c r="E9" s="15"/>
    </row>
    <row r="10" spans="1:5" x14ac:dyDescent="0.25">
      <c r="A10" s="2"/>
      <c r="B10" s="24" t="s">
        <v>1009</v>
      </c>
      <c r="C10" s="16"/>
      <c r="D10" s="14">
        <v>0</v>
      </c>
      <c r="E10" s="15"/>
    </row>
    <row r="11" spans="1:5" x14ac:dyDescent="0.25">
      <c r="A11" s="2"/>
      <c r="B11" s="24" t="s">
        <v>1010</v>
      </c>
      <c r="C11" s="16"/>
      <c r="D11" s="14">
        <v>0</v>
      </c>
      <c r="E11" s="15"/>
    </row>
    <row r="12" spans="1:5" x14ac:dyDescent="0.25">
      <c r="A12" s="2"/>
      <c r="B12" s="24" t="s">
        <v>1011</v>
      </c>
      <c r="C12" s="16"/>
      <c r="D12" s="14">
        <v>0</v>
      </c>
      <c r="E12" s="15"/>
    </row>
    <row r="13" spans="1:5" x14ac:dyDescent="0.25">
      <c r="A13" s="2"/>
      <c r="B13" s="24" t="s">
        <v>1012</v>
      </c>
      <c r="C13" s="16"/>
      <c r="D13" s="14">
        <v>0</v>
      </c>
      <c r="E13" s="15"/>
    </row>
    <row r="14" spans="1:5" x14ac:dyDescent="0.25">
      <c r="A14" s="2"/>
      <c r="B14" s="24" t="s">
        <v>1013</v>
      </c>
      <c r="C14" s="16"/>
      <c r="D14" s="14"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92"/>
      <c r="C17" s="88"/>
      <c r="D17" s="88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233</v>
      </c>
      <c r="C2" s="23"/>
      <c r="D2" s="23"/>
      <c r="E2" s="23"/>
      <c r="F2" s="1"/>
    </row>
    <row r="3" spans="1:6" x14ac:dyDescent="0.25">
      <c r="A3" s="1"/>
      <c r="B3" s="89" t="s">
        <v>388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1016</v>
      </c>
      <c r="C5" s="4" t="s">
        <v>1017</v>
      </c>
      <c r="D5" s="4">
        <v>2016</v>
      </c>
      <c r="E5" s="4">
        <v>2015</v>
      </c>
      <c r="F5" s="15"/>
    </row>
    <row r="6" spans="1:6" x14ac:dyDescent="0.25">
      <c r="A6" s="2"/>
      <c r="B6" s="16"/>
      <c r="C6" s="16"/>
      <c r="D6" s="14">
        <v>0</v>
      </c>
      <c r="E6" s="14">
        <v>0</v>
      </c>
      <c r="F6" s="15"/>
    </row>
    <row r="7" spans="1:6" x14ac:dyDescent="0.25">
      <c r="A7" s="2"/>
      <c r="B7" s="16"/>
      <c r="C7" s="16"/>
      <c r="D7" s="14">
        <v>0</v>
      </c>
      <c r="E7" s="14">
        <v>0</v>
      </c>
      <c r="F7" s="15"/>
    </row>
    <row r="8" spans="1:6" x14ac:dyDescent="0.25">
      <c r="A8" s="2"/>
      <c r="B8" s="16"/>
      <c r="C8" s="16"/>
      <c r="D8" s="14">
        <v>0</v>
      </c>
      <c r="E8" s="14">
        <v>0</v>
      </c>
      <c r="F8" s="15"/>
    </row>
    <row r="9" spans="1:6" x14ac:dyDescent="0.25">
      <c r="A9" s="2"/>
      <c r="B9" s="16"/>
      <c r="C9" s="16"/>
      <c r="D9" s="14">
        <v>0</v>
      </c>
      <c r="E9" s="14">
        <v>0</v>
      </c>
      <c r="F9" s="15"/>
    </row>
    <row r="10" spans="1:6" x14ac:dyDescent="0.25">
      <c r="A10" s="2"/>
      <c r="B10" s="16"/>
      <c r="C10" s="16"/>
      <c r="D10" s="14">
        <v>0</v>
      </c>
      <c r="E10" s="14">
        <v>0</v>
      </c>
      <c r="F10" s="15"/>
    </row>
    <row r="11" spans="1:6" x14ac:dyDescent="0.25">
      <c r="A11" s="2"/>
      <c r="B11" s="16"/>
      <c r="C11" s="16"/>
      <c r="D11" s="14">
        <v>0</v>
      </c>
      <c r="E11" s="14">
        <v>0</v>
      </c>
      <c r="F11" s="15"/>
    </row>
    <row r="12" spans="1:6" x14ac:dyDescent="0.25">
      <c r="A12" s="2"/>
      <c r="B12" s="16"/>
      <c r="C12" s="16"/>
      <c r="D12" s="14">
        <v>0</v>
      </c>
      <c r="E12" s="14">
        <v>0</v>
      </c>
      <c r="F12" s="15"/>
    </row>
    <row r="13" spans="1:6" x14ac:dyDescent="0.25">
      <c r="A13" s="2"/>
      <c r="B13" s="16"/>
      <c r="C13" s="16"/>
      <c r="D13" s="14">
        <v>0</v>
      </c>
      <c r="E13" s="14">
        <v>0</v>
      </c>
      <c r="F13" s="15"/>
    </row>
    <row r="14" spans="1:6" x14ac:dyDescent="0.25">
      <c r="A14" s="2"/>
      <c r="B14" s="16"/>
      <c r="C14" s="16"/>
      <c r="D14" s="14">
        <v>0</v>
      </c>
      <c r="E14" s="14">
        <v>0</v>
      </c>
      <c r="F14" s="15"/>
    </row>
    <row r="15" spans="1:6" x14ac:dyDescent="0.25">
      <c r="A15" s="2"/>
      <c r="B15" s="16"/>
      <c r="C15" s="16"/>
      <c r="D15" s="14">
        <v>0</v>
      </c>
      <c r="E15" s="14">
        <v>0</v>
      </c>
      <c r="F15" s="15"/>
    </row>
    <row r="16" spans="1:6" x14ac:dyDescent="0.25">
      <c r="A16" s="2"/>
      <c r="B16" s="16"/>
      <c r="C16" s="16"/>
      <c r="D16" s="14">
        <v>0</v>
      </c>
      <c r="E16" s="14">
        <v>0</v>
      </c>
      <c r="F16" s="15"/>
    </row>
    <row r="17" spans="1:6" x14ac:dyDescent="0.25">
      <c r="A17" s="2"/>
      <c r="B17" s="16"/>
      <c r="C17" s="16"/>
      <c r="D17" s="14">
        <v>0</v>
      </c>
      <c r="E17" s="14">
        <v>0</v>
      </c>
      <c r="F17" s="15"/>
    </row>
    <row r="18" spans="1:6" x14ac:dyDescent="0.25">
      <c r="A18" s="2"/>
      <c r="B18" s="16"/>
      <c r="C18" s="16"/>
      <c r="D18" s="14">
        <v>0</v>
      </c>
      <c r="E18" s="14">
        <v>0</v>
      </c>
      <c r="F18" s="15"/>
    </row>
    <row r="19" spans="1:6" x14ac:dyDescent="0.25">
      <c r="A19" s="2"/>
      <c r="B19" s="16"/>
      <c r="C19" s="16"/>
      <c r="D19" s="14">
        <v>0</v>
      </c>
      <c r="E19" s="14">
        <v>0</v>
      </c>
      <c r="F19" s="15"/>
    </row>
    <row r="20" spans="1:6" x14ac:dyDescent="0.25">
      <c r="A20" s="2"/>
      <c r="B20" s="16"/>
      <c r="C20" s="16"/>
      <c r="D20" s="14">
        <v>0</v>
      </c>
      <c r="E20" s="14">
        <v>0</v>
      </c>
      <c r="F20" s="15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502</v>
      </c>
      <c r="C22" s="17"/>
      <c r="D22" s="17"/>
      <c r="E22" s="17"/>
      <c r="F22" s="1"/>
    </row>
    <row r="23" spans="1:6" x14ac:dyDescent="0.25">
      <c r="A23" s="2"/>
      <c r="B23" s="92"/>
      <c r="C23" s="88"/>
      <c r="D23" s="88"/>
      <c r="E23" s="88"/>
      <c r="F23" s="15"/>
    </row>
    <row r="24" spans="1:6" x14ac:dyDescent="0.25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234</v>
      </c>
      <c r="C2" s="23"/>
      <c r="D2" s="23"/>
      <c r="E2" s="23"/>
      <c r="F2" s="23"/>
      <c r="G2" s="1"/>
    </row>
    <row r="3" spans="1:7" x14ac:dyDescent="0.25">
      <c r="A3" s="1"/>
      <c r="B3" s="89" t="s">
        <v>389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1018</v>
      </c>
      <c r="C5" s="4" t="s">
        <v>1019</v>
      </c>
      <c r="D5" s="4" t="s">
        <v>1020</v>
      </c>
      <c r="E5" s="4" t="s">
        <v>1021</v>
      </c>
      <c r="F5" s="4" t="s">
        <v>1022</v>
      </c>
      <c r="G5" s="15"/>
    </row>
    <row r="6" spans="1:7" x14ac:dyDescent="0.25">
      <c r="A6" s="2"/>
      <c r="B6" s="16" t="s">
        <v>1669</v>
      </c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 t="s">
        <v>1670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92"/>
      <c r="C13" s="88"/>
      <c r="D13" s="88"/>
      <c r="E13" s="88"/>
      <c r="F13" s="88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235</v>
      </c>
      <c r="C2" s="23"/>
      <c r="D2" s="23"/>
      <c r="E2" s="23"/>
      <c r="F2" s="1"/>
    </row>
    <row r="3" spans="1:6" x14ac:dyDescent="0.25">
      <c r="A3" s="1"/>
      <c r="B3" s="89" t="s">
        <v>390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60" x14ac:dyDescent="0.25">
      <c r="A5" s="2"/>
      <c r="B5" s="4" t="s">
        <v>1023</v>
      </c>
      <c r="C5" s="4" t="s">
        <v>1024</v>
      </c>
      <c r="D5" s="4" t="s">
        <v>1025</v>
      </c>
      <c r="E5" s="4" t="s">
        <v>1026</v>
      </c>
      <c r="F5" s="15"/>
    </row>
    <row r="6" spans="1:6" x14ac:dyDescent="0.25">
      <c r="A6" s="2"/>
      <c r="B6" s="16"/>
      <c r="C6" s="16"/>
      <c r="D6" s="16"/>
      <c r="E6" s="16"/>
      <c r="F6" s="15"/>
    </row>
    <row r="7" spans="1:6" x14ac:dyDescent="0.25">
      <c r="A7" s="2"/>
      <c r="B7" s="16"/>
      <c r="C7" s="16"/>
      <c r="D7" s="16"/>
      <c r="E7" s="16"/>
      <c r="F7" s="15"/>
    </row>
    <row r="8" spans="1:6" x14ac:dyDescent="0.25">
      <c r="A8" s="2"/>
      <c r="B8" s="16"/>
      <c r="C8" s="16"/>
      <c r="D8" s="16"/>
      <c r="E8" s="16"/>
      <c r="F8" s="15"/>
    </row>
    <row r="9" spans="1:6" x14ac:dyDescent="0.25">
      <c r="A9" s="2"/>
      <c r="B9" s="16"/>
      <c r="C9" s="16"/>
      <c r="D9" s="16"/>
      <c r="E9" s="16"/>
      <c r="F9" s="15"/>
    </row>
    <row r="10" spans="1:6" x14ac:dyDescent="0.25">
      <c r="A10" s="2"/>
      <c r="B10" s="16"/>
      <c r="C10" s="16"/>
      <c r="D10" s="16"/>
      <c r="E10" s="16"/>
      <c r="F10" s="15"/>
    </row>
    <row r="11" spans="1:6" x14ac:dyDescent="0.25">
      <c r="A11" s="2"/>
      <c r="B11" s="16"/>
      <c r="C11" s="16"/>
      <c r="D11" s="16"/>
      <c r="E11" s="16"/>
      <c r="F11" s="15"/>
    </row>
    <row r="12" spans="1:6" x14ac:dyDescent="0.25">
      <c r="A12" s="2"/>
      <c r="B12" s="16"/>
      <c r="C12" s="16"/>
      <c r="D12" s="16"/>
      <c r="E12" s="16"/>
      <c r="F12" s="15"/>
    </row>
    <row r="13" spans="1:6" x14ac:dyDescent="0.25">
      <c r="A13" s="2"/>
      <c r="B13" s="16"/>
      <c r="C13" s="16"/>
      <c r="D13" s="16"/>
      <c r="E13" s="16"/>
      <c r="F13" s="15"/>
    </row>
    <row r="14" spans="1:6" x14ac:dyDescent="0.25">
      <c r="A14" s="2"/>
      <c r="B14" s="16"/>
      <c r="C14" s="16"/>
      <c r="D14" s="16"/>
      <c r="E14" s="16"/>
      <c r="F14" s="15"/>
    </row>
    <row r="15" spans="1:6" x14ac:dyDescent="0.25">
      <c r="A15" s="2"/>
      <c r="B15" s="16"/>
      <c r="C15" s="16"/>
      <c r="D15" s="16"/>
      <c r="E15" s="16"/>
      <c r="F15" s="15"/>
    </row>
    <row r="16" spans="1:6" x14ac:dyDescent="0.25">
      <c r="A16" s="2"/>
      <c r="B16" s="16"/>
      <c r="C16" s="16"/>
      <c r="D16" s="16"/>
      <c r="E16" s="16"/>
      <c r="F16" s="15"/>
    </row>
    <row r="17" spans="1:6" x14ac:dyDescent="0.25">
      <c r="A17" s="2"/>
      <c r="B17" s="16"/>
      <c r="C17" s="16"/>
      <c r="D17" s="16"/>
      <c r="E17" s="16"/>
      <c r="F17" s="15"/>
    </row>
    <row r="18" spans="1:6" x14ac:dyDescent="0.25">
      <c r="A18" s="1"/>
      <c r="B18" s="11"/>
      <c r="C18" s="11"/>
      <c r="D18" s="11"/>
      <c r="E18" s="1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92"/>
      <c r="C20" s="88"/>
      <c r="D20" s="88"/>
      <c r="E20" s="88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3" width="20.7109375" customWidth="1"/>
    <col min="14" max="14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3" t="s">
        <v>236</v>
      </c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</row>
    <row r="3" spans="1:14" x14ac:dyDescent="0.25">
      <c r="A3" s="1"/>
      <c r="B3" s="89" t="s">
        <v>391</v>
      </c>
      <c r="C3" s="88"/>
      <c r="D3" s="88"/>
      <c r="E3" s="88"/>
      <c r="F3" s="88"/>
      <c r="G3" s="88"/>
      <c r="H3" s="88"/>
      <c r="I3" s="23"/>
      <c r="J3" s="23"/>
      <c r="K3" s="1"/>
      <c r="L3" s="1"/>
      <c r="M3" s="1"/>
      <c r="N3" s="1"/>
    </row>
    <row r="4" spans="1:14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25">
      <c r="A5" s="2"/>
      <c r="B5" s="93" t="s">
        <v>1023</v>
      </c>
      <c r="C5" s="98" t="s">
        <v>1027</v>
      </c>
      <c r="D5" s="98" t="s">
        <v>1028</v>
      </c>
      <c r="E5" s="98" t="s">
        <v>1029</v>
      </c>
      <c r="F5" s="98" t="s">
        <v>1030</v>
      </c>
      <c r="G5" s="98" t="s">
        <v>1031</v>
      </c>
      <c r="H5" s="95" t="s">
        <v>1032</v>
      </c>
      <c r="I5" s="96"/>
      <c r="J5" s="96"/>
      <c r="K5" s="96"/>
      <c r="L5" s="96"/>
      <c r="M5" s="96"/>
      <c r="N5" s="15"/>
    </row>
    <row r="6" spans="1:14" ht="30" x14ac:dyDescent="0.25">
      <c r="A6" s="2"/>
      <c r="B6" s="94"/>
      <c r="C6" s="96"/>
      <c r="D6" s="96"/>
      <c r="E6" s="96"/>
      <c r="F6" s="96"/>
      <c r="G6" s="96"/>
      <c r="H6" s="4" t="s">
        <v>1033</v>
      </c>
      <c r="I6" s="4" t="s">
        <v>1034</v>
      </c>
      <c r="J6" s="4" t="s">
        <v>1035</v>
      </c>
      <c r="K6" s="4" t="s">
        <v>1036</v>
      </c>
      <c r="L6" s="4" t="s">
        <v>1037</v>
      </c>
      <c r="M6" s="4" t="s">
        <v>1038</v>
      </c>
      <c r="N6" s="15"/>
    </row>
    <row r="7" spans="1:14" x14ac:dyDescent="0.25">
      <c r="A7" s="2"/>
      <c r="B7" s="97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25">
      <c r="A8" s="2"/>
      <c r="B8" s="92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25">
      <c r="A9" s="2"/>
      <c r="B9" s="97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25">
      <c r="A10" s="2"/>
      <c r="B10" s="92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25">
      <c r="A11" s="2"/>
      <c r="B11" s="97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25">
      <c r="A12" s="2"/>
      <c r="B12" s="92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25">
      <c r="A13" s="2"/>
      <c r="B13" s="97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25">
      <c r="A14" s="2"/>
      <c r="B14" s="92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25">
      <c r="A15" s="2"/>
      <c r="B15" s="97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25">
      <c r="A16" s="2"/>
      <c r="B16" s="92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25">
      <c r="A17" s="2"/>
      <c r="B17" s="97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25">
      <c r="A18" s="2"/>
      <c r="B18" s="92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25">
      <c r="A19" s="2"/>
      <c r="B19" s="97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25">
      <c r="A20" s="2"/>
      <c r="B20" s="92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25">
      <c r="A21" s="2"/>
      <c r="B21" s="97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25">
      <c r="A22" s="2"/>
      <c r="B22" s="92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25">
      <c r="A23" s="2"/>
      <c r="B23" s="97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25">
      <c r="A24" s="2"/>
      <c r="B24" s="92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25">
      <c r="A26" s="1"/>
      <c r="B26" s="17" t="s">
        <v>502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25">
      <c r="A27" s="2"/>
      <c r="B27" s="9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15"/>
    </row>
    <row r="28" spans="1:14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7:B18"/>
    <mergeCell ref="B19:B20"/>
    <mergeCell ref="B21:B22"/>
    <mergeCell ref="B23:B24"/>
    <mergeCell ref="B27:M27"/>
    <mergeCell ref="F5:F6"/>
    <mergeCell ref="B3:H3"/>
    <mergeCell ref="B5:B6"/>
    <mergeCell ref="B7:B8"/>
    <mergeCell ref="B9:B10"/>
    <mergeCell ref="G5:G6"/>
    <mergeCell ref="H5:M5"/>
    <mergeCell ref="B15:B16"/>
    <mergeCell ref="B13:B14"/>
    <mergeCell ref="C5:C6"/>
    <mergeCell ref="D5:D6"/>
    <mergeCell ref="E5:E6"/>
    <mergeCell ref="B11:B1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237</v>
      </c>
      <c r="C2" s="23"/>
      <c r="D2" s="1"/>
    </row>
    <row r="3" spans="1:4" x14ac:dyDescent="0.25">
      <c r="A3" s="1"/>
      <c r="B3" s="89" t="s">
        <v>392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92"/>
      <c r="C9" s="88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238</v>
      </c>
      <c r="C2" s="23"/>
      <c r="D2" s="1"/>
    </row>
    <row r="3" spans="1:4" x14ac:dyDescent="0.25">
      <c r="A3" s="1"/>
      <c r="B3" s="89" t="s">
        <v>393</v>
      </c>
      <c r="C3" s="88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92"/>
      <c r="C9" s="88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239</v>
      </c>
      <c r="C2" s="23"/>
      <c r="D2" s="1"/>
    </row>
    <row r="3" spans="1:4" x14ac:dyDescent="0.25">
      <c r="A3" s="1"/>
      <c r="B3" s="89" t="s">
        <v>394</v>
      </c>
      <c r="C3" s="88"/>
      <c r="D3" s="1"/>
    </row>
    <row r="4" spans="1:4" x14ac:dyDescent="0.25">
      <c r="A4" s="1"/>
      <c r="B4" s="3"/>
      <c r="C4" s="3"/>
      <c r="D4" s="1"/>
    </row>
    <row r="5" spans="1:4" ht="60" x14ac:dyDescent="0.25">
      <c r="A5" s="2"/>
      <c r="B5" s="4" t="s">
        <v>1041</v>
      </c>
      <c r="C5" s="4" t="s">
        <v>1042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2"/>
      <c r="B9" s="16"/>
      <c r="C9" s="16"/>
      <c r="D9" s="15"/>
    </row>
    <row r="10" spans="1:4" x14ac:dyDescent="0.25">
      <c r="A10" s="2"/>
      <c r="B10" s="16"/>
      <c r="C10" s="16"/>
      <c r="D10" s="15"/>
    </row>
    <row r="11" spans="1:4" x14ac:dyDescent="0.25">
      <c r="A11" s="2"/>
      <c r="B11" s="16"/>
      <c r="C11" s="16"/>
      <c r="D11" s="15"/>
    </row>
    <row r="12" spans="1:4" x14ac:dyDescent="0.25">
      <c r="A12" s="2"/>
      <c r="B12" s="16"/>
      <c r="C12" s="16"/>
      <c r="D12" s="15"/>
    </row>
    <row r="13" spans="1:4" x14ac:dyDescent="0.25">
      <c r="A13" s="2"/>
      <c r="B13" s="16"/>
      <c r="C13" s="16"/>
      <c r="D13" s="15"/>
    </row>
    <row r="14" spans="1:4" x14ac:dyDescent="0.25">
      <c r="A14" s="2"/>
      <c r="B14" s="16"/>
      <c r="C14" s="16"/>
      <c r="D14" s="15"/>
    </row>
    <row r="15" spans="1:4" x14ac:dyDescent="0.25">
      <c r="A15" s="2"/>
      <c r="B15" s="16"/>
      <c r="C15" s="16"/>
      <c r="D15" s="15"/>
    </row>
    <row r="16" spans="1:4" x14ac:dyDescent="0.25">
      <c r="A16" s="2"/>
      <c r="B16" s="16"/>
      <c r="C16" s="16"/>
      <c r="D16" s="15"/>
    </row>
    <row r="17" spans="1:4" x14ac:dyDescent="0.25">
      <c r="A17" s="1"/>
      <c r="B17" s="11"/>
      <c r="C17" s="11"/>
      <c r="D17" s="1"/>
    </row>
    <row r="18" spans="1:4" x14ac:dyDescent="0.25">
      <c r="A18" s="1"/>
      <c r="B18" s="17" t="s">
        <v>502</v>
      </c>
      <c r="C18" s="17"/>
      <c r="D18" s="1"/>
    </row>
    <row r="19" spans="1:4" x14ac:dyDescent="0.25">
      <c r="A19" s="2"/>
      <c r="B19" s="92"/>
      <c r="C19" s="88"/>
      <c r="D19" s="15"/>
    </row>
    <row r="20" spans="1:4" x14ac:dyDescent="0.25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240</v>
      </c>
      <c r="C2" s="23"/>
      <c r="D2" s="1"/>
    </row>
    <row r="3" spans="1:4" x14ac:dyDescent="0.25">
      <c r="A3" s="1"/>
      <c r="B3" s="89" t="s">
        <v>395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1043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1047</v>
      </c>
      <c r="C10" s="16"/>
      <c r="D10" s="15"/>
    </row>
    <row r="11" spans="1:4" x14ac:dyDescent="0.25">
      <c r="A11" s="2"/>
      <c r="B11" s="24" t="s">
        <v>1048</v>
      </c>
      <c r="C11" s="16"/>
      <c r="D11" s="15"/>
    </row>
    <row r="12" spans="1:4" x14ac:dyDescent="0.25">
      <c r="A12" s="2"/>
      <c r="B12" s="24" t="s">
        <v>1049</v>
      </c>
      <c r="C12" s="16"/>
      <c r="D12" s="15"/>
    </row>
    <row r="13" spans="1:4" x14ac:dyDescent="0.25">
      <c r="A13" s="2"/>
      <c r="B13" s="24" t="s">
        <v>1050</v>
      </c>
      <c r="C13" s="16"/>
      <c r="D13" s="15"/>
    </row>
    <row r="14" spans="1:4" x14ac:dyDescent="0.25">
      <c r="A14" s="2"/>
      <c r="B14" s="24" t="s">
        <v>1051</v>
      </c>
      <c r="C14" s="16"/>
      <c r="D14" s="15"/>
    </row>
    <row r="15" spans="1:4" x14ac:dyDescent="0.25">
      <c r="A15" s="2"/>
      <c r="B15" s="24" t="s">
        <v>1052</v>
      </c>
      <c r="C15" s="16"/>
      <c r="D15" s="15"/>
    </row>
    <row r="16" spans="1:4" x14ac:dyDescent="0.25">
      <c r="A16" s="1"/>
      <c r="B16" s="11"/>
      <c r="C16" s="11"/>
      <c r="D16" s="1"/>
    </row>
    <row r="17" spans="1:4" x14ac:dyDescent="0.25">
      <c r="A17" s="1"/>
      <c r="B17" s="17" t="s">
        <v>502</v>
      </c>
      <c r="C17" s="17"/>
      <c r="D17" s="1"/>
    </row>
    <row r="18" spans="1:4" x14ac:dyDescent="0.25">
      <c r="A18" s="2"/>
      <c r="B18" s="92"/>
      <c r="C18" s="88"/>
      <c r="D18" s="15"/>
    </row>
    <row r="19" spans="1:4" x14ac:dyDescent="0.25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241</v>
      </c>
      <c r="C2" s="23"/>
      <c r="D2" s="1"/>
    </row>
    <row r="3" spans="1:4" x14ac:dyDescent="0.25">
      <c r="A3" s="1"/>
      <c r="B3" s="89" t="s">
        <v>396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1054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1055</v>
      </c>
      <c r="C10" s="16"/>
      <c r="D10" s="15"/>
    </row>
    <row r="11" spans="1:4" x14ac:dyDescent="0.25">
      <c r="A11" s="2"/>
      <c r="B11" s="18" t="s">
        <v>1056</v>
      </c>
      <c r="C11" s="16"/>
      <c r="D11" s="15"/>
    </row>
    <row r="12" spans="1:4" x14ac:dyDescent="0.25">
      <c r="A12" s="2"/>
      <c r="B12" s="18" t="s">
        <v>1057</v>
      </c>
      <c r="C12" s="16"/>
      <c r="D12" s="15"/>
    </row>
    <row r="13" spans="1:4" x14ac:dyDescent="0.25">
      <c r="A13" s="2"/>
      <c r="B13" s="24" t="s">
        <v>1058</v>
      </c>
      <c r="C13" s="16"/>
      <c r="D13" s="15"/>
    </row>
    <row r="14" spans="1:4" x14ac:dyDescent="0.25">
      <c r="A14" s="2"/>
      <c r="B14" s="18" t="s">
        <v>1059</v>
      </c>
      <c r="C14" s="16"/>
      <c r="D14" s="15"/>
    </row>
    <row r="15" spans="1:4" x14ac:dyDescent="0.25">
      <c r="A15" s="2"/>
      <c r="B15" s="18" t="s">
        <v>1060</v>
      </c>
      <c r="C15" s="16"/>
      <c r="D15" s="15"/>
    </row>
    <row r="16" spans="1:4" x14ac:dyDescent="0.25">
      <c r="A16" s="2"/>
      <c r="B16" s="18" t="s">
        <v>1061</v>
      </c>
      <c r="C16" s="16"/>
      <c r="D16" s="15"/>
    </row>
    <row r="17" spans="1:4" x14ac:dyDescent="0.25">
      <c r="A17" s="2"/>
      <c r="B17" s="18" t="s">
        <v>1062</v>
      </c>
      <c r="C17" s="16"/>
      <c r="D17" s="15"/>
    </row>
    <row r="18" spans="1:4" x14ac:dyDescent="0.25">
      <c r="A18" s="2"/>
      <c r="B18" s="18" t="s">
        <v>1063</v>
      </c>
      <c r="C18" s="16"/>
      <c r="D18" s="15"/>
    </row>
    <row r="19" spans="1:4" x14ac:dyDescent="0.25">
      <c r="A19" s="2"/>
      <c r="B19" s="18" t="s">
        <v>1064</v>
      </c>
      <c r="C19" s="16"/>
      <c r="D19" s="15"/>
    </row>
    <row r="20" spans="1:4" x14ac:dyDescent="0.25">
      <c r="A20" s="2"/>
      <c r="B20" s="24" t="s">
        <v>1065</v>
      </c>
      <c r="C20" s="16"/>
      <c r="D20" s="15"/>
    </row>
    <row r="21" spans="1:4" x14ac:dyDescent="0.25">
      <c r="A21" s="1"/>
      <c r="B21" s="11"/>
      <c r="C21" s="11"/>
      <c r="D21" s="1"/>
    </row>
    <row r="22" spans="1:4" x14ac:dyDescent="0.25">
      <c r="A22" s="1"/>
      <c r="B22" s="17" t="s">
        <v>502</v>
      </c>
      <c r="C22" s="17"/>
      <c r="D22" s="1"/>
    </row>
    <row r="23" spans="1:4" x14ac:dyDescent="0.25">
      <c r="A23" s="2"/>
      <c r="B23" s="92"/>
      <c r="C23" s="88"/>
      <c r="D23" s="15"/>
    </row>
    <row r="24" spans="1:4" x14ac:dyDescent="0.25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80"/>
  <sheetViews>
    <sheetView topLeftCell="A58" zoomScale="90" zoomScaleNormal="90" workbookViewId="0">
      <selection activeCell="D5" sqref="D5"/>
    </sheetView>
  </sheetViews>
  <sheetFormatPr defaultRowHeight="15" x14ac:dyDescent="0.25"/>
  <cols>
    <col min="1" max="1" width="2.7109375" customWidth="1"/>
    <col min="2" max="2" width="93.42578125" customWidth="1"/>
    <col min="3" max="3" width="7.855468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90" t="s">
        <v>1945</v>
      </c>
      <c r="C2" s="91"/>
      <c r="D2" s="91"/>
      <c r="E2" s="91"/>
      <c r="F2" s="1"/>
    </row>
    <row r="3" spans="1:6" x14ac:dyDescent="0.25">
      <c r="A3" s="1"/>
      <c r="B3" s="17"/>
      <c r="C3" s="17"/>
      <c r="D3" s="17"/>
      <c r="E3" s="17"/>
      <c r="F3" s="1"/>
    </row>
    <row r="4" spans="1:6" ht="30" x14ac:dyDescent="0.25">
      <c r="A4" s="2"/>
      <c r="B4" s="4" t="s">
        <v>1836</v>
      </c>
      <c r="C4" s="48" t="s">
        <v>16</v>
      </c>
      <c r="D4" s="70" t="s">
        <v>2012</v>
      </c>
      <c r="E4" s="71" t="s">
        <v>2002</v>
      </c>
      <c r="F4" s="15"/>
    </row>
    <row r="5" spans="1:6" x14ac:dyDescent="0.25">
      <c r="A5" s="2"/>
      <c r="B5" s="5" t="s">
        <v>1946</v>
      </c>
      <c r="C5" s="4"/>
      <c r="D5" s="13"/>
      <c r="E5" s="37"/>
      <c r="F5" s="15"/>
    </row>
    <row r="6" spans="1:6" x14ac:dyDescent="0.25">
      <c r="A6" s="2"/>
      <c r="B6" s="6" t="s">
        <v>1947</v>
      </c>
      <c r="C6" s="4"/>
      <c r="D6" s="13">
        <v>1727954.69</v>
      </c>
      <c r="E6" s="37">
        <v>1127794.6100000043</v>
      </c>
      <c r="F6" s="15"/>
    </row>
    <row r="7" spans="1:6" x14ac:dyDescent="0.25">
      <c r="A7" s="2"/>
      <c r="B7" s="41" t="s">
        <v>1948</v>
      </c>
      <c r="C7" s="36">
        <v>26</v>
      </c>
      <c r="D7" s="37">
        <v>-1728305.92</v>
      </c>
      <c r="E7" s="37">
        <v>614359.57999999996</v>
      </c>
      <c r="F7" s="15"/>
    </row>
    <row r="8" spans="1:6" x14ac:dyDescent="0.25">
      <c r="A8" s="2"/>
      <c r="B8" s="77" t="s">
        <v>1949</v>
      </c>
      <c r="C8" s="43"/>
      <c r="D8" s="35">
        <v>19882.38</v>
      </c>
      <c r="E8" s="35">
        <v>24044.16</v>
      </c>
      <c r="F8" s="15"/>
    </row>
    <row r="9" spans="1:6" x14ac:dyDescent="0.25">
      <c r="A9" s="2"/>
      <c r="B9" s="77" t="s">
        <v>1950</v>
      </c>
      <c r="C9" s="43"/>
      <c r="D9" s="35">
        <v>0</v>
      </c>
      <c r="E9" s="35">
        <v>0</v>
      </c>
      <c r="F9" s="15"/>
    </row>
    <row r="10" spans="1:6" x14ac:dyDescent="0.25">
      <c r="A10" s="2"/>
      <c r="B10" s="77" t="s">
        <v>1951</v>
      </c>
      <c r="C10" s="43"/>
      <c r="D10" s="35">
        <v>-674032.33</v>
      </c>
      <c r="E10" s="35">
        <v>-328225.5</v>
      </c>
      <c r="F10" s="15"/>
    </row>
    <row r="11" spans="1:6" x14ac:dyDescent="0.25">
      <c r="A11" s="2"/>
      <c r="B11" s="77" t="s">
        <v>1952</v>
      </c>
      <c r="C11" s="43"/>
      <c r="D11" s="35">
        <v>-118061.33</v>
      </c>
      <c r="E11" s="35">
        <v>0</v>
      </c>
      <c r="F11" s="15"/>
    </row>
    <row r="12" spans="1:6" x14ac:dyDescent="0.25">
      <c r="A12" s="2"/>
      <c r="B12" s="77" t="s">
        <v>1953</v>
      </c>
      <c r="C12" s="43"/>
      <c r="D12" s="35">
        <v>26465</v>
      </c>
      <c r="E12" s="35">
        <v>40905</v>
      </c>
      <c r="F12" s="15"/>
    </row>
    <row r="13" spans="1:6" x14ac:dyDescent="0.25">
      <c r="A13" s="2"/>
      <c r="B13" s="77" t="s">
        <v>1954</v>
      </c>
      <c r="C13" s="43"/>
      <c r="D13" s="35">
        <v>-1552194.52</v>
      </c>
      <c r="E13" s="35">
        <v>-31127.41</v>
      </c>
      <c r="F13" s="15"/>
    </row>
    <row r="14" spans="1:6" x14ac:dyDescent="0.25">
      <c r="A14" s="2"/>
      <c r="B14" s="77" t="s">
        <v>1955</v>
      </c>
      <c r="C14" s="43"/>
      <c r="D14" s="35">
        <v>2706360.15</v>
      </c>
      <c r="E14" s="35">
        <v>-6964128.5199999996</v>
      </c>
      <c r="F14" s="15"/>
    </row>
    <row r="15" spans="1:6" ht="30" x14ac:dyDescent="0.25">
      <c r="A15" s="2"/>
      <c r="B15" s="77" t="s">
        <v>1956</v>
      </c>
      <c r="C15" s="43"/>
      <c r="D15" s="35">
        <v>-2140030.59</v>
      </c>
      <c r="E15" s="35">
        <v>7845596.2300000004</v>
      </c>
      <c r="F15" s="15"/>
    </row>
    <row r="16" spans="1:6" x14ac:dyDescent="0.25">
      <c r="A16" s="2"/>
      <c r="B16" s="77" t="s">
        <v>1957</v>
      </c>
      <c r="C16" s="43"/>
      <c r="D16" s="35">
        <v>3305.32</v>
      </c>
      <c r="E16" s="35">
        <v>27295.62</v>
      </c>
      <c r="F16" s="15"/>
    </row>
    <row r="17" spans="1:6" x14ac:dyDescent="0.25">
      <c r="A17" s="2"/>
      <c r="B17" s="77" t="s">
        <v>1958</v>
      </c>
      <c r="C17" s="43"/>
      <c r="D17" s="35">
        <v>0</v>
      </c>
      <c r="E17" s="35">
        <v>0</v>
      </c>
      <c r="F17" s="15"/>
    </row>
    <row r="18" spans="1:6" ht="30" x14ac:dyDescent="0.25">
      <c r="A18" s="2"/>
      <c r="B18" s="41" t="s">
        <v>1959</v>
      </c>
      <c r="C18" s="36"/>
      <c r="D18" s="37">
        <v>-351.23</v>
      </c>
      <c r="E18" s="37">
        <v>1742154.1900000051</v>
      </c>
      <c r="F18" s="15"/>
    </row>
    <row r="19" spans="1:6" x14ac:dyDescent="0.25">
      <c r="A19" s="2"/>
      <c r="B19" s="42" t="s">
        <v>1960</v>
      </c>
      <c r="C19" s="36"/>
      <c r="D19" s="37">
        <v>0</v>
      </c>
      <c r="E19" s="37"/>
      <c r="F19" s="15"/>
    </row>
    <row r="20" spans="1:6" x14ac:dyDescent="0.25">
      <c r="A20" s="2"/>
      <c r="B20" s="41" t="s">
        <v>1961</v>
      </c>
      <c r="C20" s="36"/>
      <c r="D20" s="37">
        <v>2650125.3199999998</v>
      </c>
      <c r="E20" s="37">
        <v>651360.96</v>
      </c>
      <c r="F20" s="15"/>
    </row>
    <row r="21" spans="1:6" ht="30" x14ac:dyDescent="0.25">
      <c r="A21" s="2"/>
      <c r="B21" s="77" t="s">
        <v>1962</v>
      </c>
      <c r="C21" s="43"/>
      <c r="D21" s="35">
        <v>146341.46</v>
      </c>
      <c r="E21" s="35">
        <v>0</v>
      </c>
      <c r="F21" s="15"/>
    </row>
    <row r="22" spans="1:6" ht="30" x14ac:dyDescent="0.25">
      <c r="A22" s="2"/>
      <c r="B22" s="77" t="s">
        <v>1963</v>
      </c>
      <c r="C22" s="43"/>
      <c r="D22" s="35">
        <v>0</v>
      </c>
      <c r="E22" s="35">
        <v>0</v>
      </c>
      <c r="F22" s="15"/>
    </row>
    <row r="23" spans="1:6" x14ac:dyDescent="0.25">
      <c r="A23" s="2"/>
      <c r="B23" s="77" t="s">
        <v>1964</v>
      </c>
      <c r="C23" s="43"/>
      <c r="D23" s="35">
        <v>2503783.86</v>
      </c>
      <c r="E23" s="35">
        <v>651360.96</v>
      </c>
      <c r="F23" s="15"/>
    </row>
    <row r="24" spans="1:6" x14ac:dyDescent="0.25">
      <c r="A24" s="2"/>
      <c r="B24" s="78" t="s">
        <v>1736</v>
      </c>
      <c r="C24" s="43"/>
      <c r="D24" s="35">
        <v>0</v>
      </c>
      <c r="E24" s="35">
        <v>0</v>
      </c>
      <c r="F24" s="15"/>
    </row>
    <row r="25" spans="1:6" x14ac:dyDescent="0.25">
      <c r="A25" s="2"/>
      <c r="B25" s="74" t="s">
        <v>1965</v>
      </c>
      <c r="C25" s="43"/>
      <c r="D25" s="35">
        <v>0</v>
      </c>
      <c r="E25" s="35">
        <v>0</v>
      </c>
      <c r="F25" s="15"/>
    </row>
    <row r="26" spans="1:6" x14ac:dyDescent="0.25">
      <c r="A26" s="2"/>
      <c r="B26" s="74" t="s">
        <v>1966</v>
      </c>
      <c r="C26" s="43"/>
      <c r="D26" s="35">
        <v>0</v>
      </c>
      <c r="E26" s="35">
        <v>0</v>
      </c>
      <c r="F26" s="15"/>
    </row>
    <row r="27" spans="1:6" x14ac:dyDescent="0.25">
      <c r="A27" s="2"/>
      <c r="B27" s="74" t="s">
        <v>1967</v>
      </c>
      <c r="C27" s="43"/>
      <c r="D27" s="35">
        <v>0</v>
      </c>
      <c r="E27" s="35">
        <v>0</v>
      </c>
      <c r="F27" s="15"/>
    </row>
    <row r="28" spans="1:6" x14ac:dyDescent="0.25">
      <c r="A28" s="2"/>
      <c r="B28" s="74" t="s">
        <v>1968</v>
      </c>
      <c r="C28" s="43"/>
      <c r="D28" s="35">
        <v>0</v>
      </c>
      <c r="E28" s="35">
        <v>0</v>
      </c>
      <c r="F28" s="15"/>
    </row>
    <row r="29" spans="1:6" x14ac:dyDescent="0.25">
      <c r="A29" s="2"/>
      <c r="B29" s="53" t="s">
        <v>1969</v>
      </c>
      <c r="C29" s="43"/>
      <c r="D29" s="35">
        <v>0</v>
      </c>
      <c r="E29" s="35">
        <v>0</v>
      </c>
      <c r="F29" s="15"/>
    </row>
    <row r="30" spans="1:6" x14ac:dyDescent="0.25">
      <c r="A30" s="2"/>
      <c r="B30" s="78" t="s">
        <v>1771</v>
      </c>
      <c r="C30" s="43"/>
      <c r="D30" s="35">
        <v>2503783.86</v>
      </c>
      <c r="E30" s="35">
        <v>651360.96</v>
      </c>
      <c r="F30" s="15"/>
    </row>
    <row r="31" spans="1:6" x14ac:dyDescent="0.25">
      <c r="A31" s="2"/>
      <c r="B31" s="74" t="s">
        <v>1965</v>
      </c>
      <c r="C31" s="43"/>
      <c r="D31" s="35">
        <v>0</v>
      </c>
      <c r="E31" s="35">
        <v>0</v>
      </c>
      <c r="F31" s="15"/>
    </row>
    <row r="32" spans="1:6" x14ac:dyDescent="0.25">
      <c r="A32" s="2"/>
      <c r="B32" s="74" t="s">
        <v>1966</v>
      </c>
      <c r="C32" s="43"/>
      <c r="D32" s="35">
        <v>0</v>
      </c>
      <c r="E32" s="35">
        <v>0</v>
      </c>
      <c r="F32" s="15"/>
    </row>
    <row r="33" spans="1:6" x14ac:dyDescent="0.25">
      <c r="A33" s="2"/>
      <c r="B33" s="74" t="s">
        <v>1967</v>
      </c>
      <c r="C33" s="43"/>
      <c r="D33" s="35">
        <v>1753517.71</v>
      </c>
      <c r="E33" s="35">
        <v>212500</v>
      </c>
      <c r="F33" s="15"/>
    </row>
    <row r="34" spans="1:6" x14ac:dyDescent="0.25">
      <c r="A34" s="2"/>
      <c r="B34" s="74" t="s">
        <v>1968</v>
      </c>
      <c r="C34" s="43"/>
      <c r="D34" s="35">
        <v>675620.61</v>
      </c>
      <c r="E34" s="35">
        <v>330851.75</v>
      </c>
      <c r="F34" s="15"/>
    </row>
    <row r="35" spans="1:6" x14ac:dyDescent="0.25">
      <c r="A35" s="2"/>
      <c r="B35" s="74" t="s">
        <v>1969</v>
      </c>
      <c r="C35" s="43"/>
      <c r="D35" s="35">
        <v>74645.539999999994</v>
      </c>
      <c r="E35" s="35">
        <v>108009.21</v>
      </c>
      <c r="F35" s="15"/>
    </row>
    <row r="36" spans="1:6" x14ac:dyDescent="0.25">
      <c r="A36" s="2"/>
      <c r="B36" s="77" t="s">
        <v>1970</v>
      </c>
      <c r="C36" s="43"/>
      <c r="D36" s="35">
        <v>0</v>
      </c>
      <c r="E36" s="35">
        <v>0</v>
      </c>
      <c r="F36" s="15"/>
    </row>
    <row r="37" spans="1:6" x14ac:dyDescent="0.25">
      <c r="A37" s="2"/>
      <c r="B37" s="41" t="s">
        <v>1971</v>
      </c>
      <c r="C37" s="36"/>
      <c r="D37" s="37">
        <v>0</v>
      </c>
      <c r="E37" s="37">
        <v>904161.78</v>
      </c>
      <c r="F37" s="15"/>
    </row>
    <row r="38" spans="1:6" ht="30" x14ac:dyDescent="0.25">
      <c r="A38" s="2"/>
      <c r="B38" s="77" t="s">
        <v>1972</v>
      </c>
      <c r="C38" s="43"/>
      <c r="D38" s="35">
        <v>0</v>
      </c>
      <c r="E38" s="35">
        <v>4161.78</v>
      </c>
      <c r="F38" s="15"/>
    </row>
    <row r="39" spans="1:6" ht="30" x14ac:dyDescent="0.25">
      <c r="A39" s="2"/>
      <c r="B39" s="77" t="s">
        <v>1973</v>
      </c>
      <c r="C39" s="43"/>
      <c r="D39" s="35">
        <v>0</v>
      </c>
      <c r="E39" s="35">
        <v>0</v>
      </c>
      <c r="F39" s="15"/>
    </row>
    <row r="40" spans="1:6" x14ac:dyDescent="0.25">
      <c r="A40" s="2"/>
      <c r="B40" s="77" t="s">
        <v>1974</v>
      </c>
      <c r="C40" s="43"/>
      <c r="D40" s="35">
        <v>0</v>
      </c>
      <c r="E40" s="35">
        <v>900000</v>
      </c>
      <c r="F40" s="15"/>
    </row>
    <row r="41" spans="1:6" x14ac:dyDescent="0.25">
      <c r="A41" s="2"/>
      <c r="B41" s="78" t="s">
        <v>1736</v>
      </c>
      <c r="C41" s="43"/>
      <c r="D41" s="35">
        <v>0</v>
      </c>
      <c r="E41" s="35">
        <v>0</v>
      </c>
      <c r="F41" s="15"/>
    </row>
    <row r="42" spans="1:6" x14ac:dyDescent="0.25">
      <c r="A42" s="2"/>
      <c r="B42" s="74" t="s">
        <v>1975</v>
      </c>
      <c r="C42" s="43"/>
      <c r="D42" s="35">
        <v>0</v>
      </c>
      <c r="E42" s="35">
        <v>0</v>
      </c>
      <c r="F42" s="15"/>
    </row>
    <row r="43" spans="1:6" x14ac:dyDescent="0.25">
      <c r="A43" s="2"/>
      <c r="B43" s="74" t="s">
        <v>1976</v>
      </c>
      <c r="C43" s="43"/>
      <c r="D43" s="35">
        <v>0</v>
      </c>
      <c r="E43" s="35">
        <v>0</v>
      </c>
      <c r="F43" s="15"/>
    </row>
    <row r="44" spans="1:6" x14ac:dyDescent="0.25">
      <c r="A44" s="2"/>
      <c r="B44" s="78" t="s">
        <v>1771</v>
      </c>
      <c r="C44" s="43"/>
      <c r="D44" s="35">
        <v>0</v>
      </c>
      <c r="E44" s="35">
        <v>900000</v>
      </c>
      <c r="F44" s="15"/>
    </row>
    <row r="45" spans="1:6" x14ac:dyDescent="0.25">
      <c r="A45" s="2"/>
      <c r="B45" s="74" t="s">
        <v>1977</v>
      </c>
      <c r="C45" s="43"/>
      <c r="D45" s="35">
        <v>0</v>
      </c>
      <c r="E45" s="35">
        <v>0</v>
      </c>
      <c r="F45" s="15"/>
    </row>
    <row r="46" spans="1:6" x14ac:dyDescent="0.25">
      <c r="A46" s="2"/>
      <c r="B46" s="74" t="s">
        <v>1976</v>
      </c>
      <c r="C46" s="43"/>
      <c r="D46" s="35">
        <v>0</v>
      </c>
      <c r="E46" s="35">
        <v>900000</v>
      </c>
      <c r="F46" s="15"/>
    </row>
    <row r="47" spans="1:6" x14ac:dyDescent="0.25">
      <c r="A47" s="2"/>
      <c r="B47" s="77" t="s">
        <v>1978</v>
      </c>
      <c r="C47" s="43"/>
      <c r="D47" s="35">
        <v>0</v>
      </c>
      <c r="E47" s="35">
        <v>0</v>
      </c>
      <c r="F47" s="15"/>
    </row>
    <row r="48" spans="1:6" ht="30" x14ac:dyDescent="0.25">
      <c r="A48" s="2"/>
      <c r="B48" s="41" t="s">
        <v>1979</v>
      </c>
      <c r="C48" s="36"/>
      <c r="D48" s="37">
        <v>2650125.3199999998</v>
      </c>
      <c r="E48" s="37">
        <v>-252800.82000000007</v>
      </c>
      <c r="F48" s="15"/>
    </row>
    <row r="49" spans="1:6" x14ac:dyDescent="0.25">
      <c r="A49" s="2"/>
      <c r="B49" s="42" t="s">
        <v>1980</v>
      </c>
      <c r="C49" s="36"/>
      <c r="D49" s="37">
        <v>0</v>
      </c>
      <c r="E49" s="37"/>
      <c r="F49" s="15"/>
    </row>
    <row r="50" spans="1:6" x14ac:dyDescent="0.25">
      <c r="A50" s="2"/>
      <c r="B50" s="41" t="s">
        <v>1961</v>
      </c>
      <c r="C50" s="36"/>
      <c r="D50" s="37">
        <v>0</v>
      </c>
      <c r="E50" s="37">
        <v>1541536.51</v>
      </c>
      <c r="F50" s="15"/>
    </row>
    <row r="51" spans="1:6" ht="18.75" customHeight="1" x14ac:dyDescent="0.25">
      <c r="A51" s="2"/>
      <c r="B51" s="77" t="s">
        <v>1981</v>
      </c>
      <c r="C51" s="43"/>
      <c r="D51" s="35">
        <v>0</v>
      </c>
      <c r="E51" s="35">
        <v>0</v>
      </c>
      <c r="F51" s="15"/>
    </row>
    <row r="52" spans="1:6" x14ac:dyDescent="0.25">
      <c r="A52" s="2"/>
      <c r="B52" s="77" t="s">
        <v>1982</v>
      </c>
      <c r="C52" s="43"/>
      <c r="D52" s="35">
        <v>0</v>
      </c>
      <c r="E52" s="35">
        <v>1541536.51</v>
      </c>
      <c r="F52" s="15"/>
    </row>
    <row r="53" spans="1:6" x14ac:dyDescent="0.25">
      <c r="A53" s="2"/>
      <c r="B53" s="77" t="s">
        <v>1983</v>
      </c>
      <c r="C53" s="43"/>
      <c r="D53" s="35">
        <v>0</v>
      </c>
      <c r="E53" s="35">
        <v>0</v>
      </c>
      <c r="F53" s="15"/>
    </row>
    <row r="54" spans="1:6" x14ac:dyDescent="0.25">
      <c r="A54" s="2"/>
      <c r="B54" s="77" t="s">
        <v>1984</v>
      </c>
      <c r="C54" s="43"/>
      <c r="D54" s="35">
        <v>0</v>
      </c>
      <c r="E54" s="35">
        <v>0</v>
      </c>
      <c r="F54" s="15"/>
    </row>
    <row r="55" spans="1:6" x14ac:dyDescent="0.25">
      <c r="A55" s="2"/>
      <c r="B55" s="41" t="s">
        <v>1971</v>
      </c>
      <c r="C55" s="36"/>
      <c r="D55" s="37">
        <v>415928.74</v>
      </c>
      <c r="E55" s="37">
        <v>2626.25</v>
      </c>
      <c r="F55" s="15"/>
    </row>
    <row r="56" spans="1:6" x14ac:dyDescent="0.25">
      <c r="A56" s="2"/>
      <c r="B56" s="77" t="s">
        <v>1985</v>
      </c>
      <c r="C56" s="43"/>
      <c r="D56" s="35">
        <v>0</v>
      </c>
      <c r="E56" s="35">
        <v>0</v>
      </c>
      <c r="F56" s="15"/>
    </row>
    <row r="57" spans="1:6" x14ac:dyDescent="0.25">
      <c r="A57" s="2"/>
      <c r="B57" s="77" t="s">
        <v>1986</v>
      </c>
      <c r="C57" s="43"/>
      <c r="D57" s="35">
        <v>0</v>
      </c>
      <c r="E57" s="35">
        <v>0</v>
      </c>
      <c r="F57" s="15"/>
    </row>
    <row r="58" spans="1:6" ht="30" x14ac:dyDescent="0.25">
      <c r="A58" s="2"/>
      <c r="B58" s="77" t="s">
        <v>1987</v>
      </c>
      <c r="C58" s="43"/>
      <c r="D58" s="35">
        <v>0</v>
      </c>
      <c r="E58" s="35">
        <v>0</v>
      </c>
      <c r="F58" s="15"/>
    </row>
    <row r="59" spans="1:6" x14ac:dyDescent="0.25">
      <c r="A59" s="2"/>
      <c r="B59" s="77" t="s">
        <v>1988</v>
      </c>
      <c r="C59" s="43"/>
      <c r="D59" s="35">
        <v>414037.19</v>
      </c>
      <c r="E59" s="35">
        <v>0</v>
      </c>
      <c r="F59" s="15"/>
    </row>
    <row r="60" spans="1:6" x14ac:dyDescent="0.25">
      <c r="A60" s="2"/>
      <c r="B60" s="77" t="s">
        <v>1989</v>
      </c>
      <c r="C60" s="43"/>
      <c r="D60" s="35">
        <v>0</v>
      </c>
      <c r="E60" s="35">
        <v>0</v>
      </c>
      <c r="F60" s="15"/>
    </row>
    <row r="61" spans="1:6" x14ac:dyDescent="0.25">
      <c r="A61" s="2"/>
      <c r="B61" s="77" t="s">
        <v>1990</v>
      </c>
      <c r="C61" s="43"/>
      <c r="D61" s="35">
        <v>0</v>
      </c>
      <c r="E61" s="35">
        <v>0</v>
      </c>
      <c r="F61" s="15"/>
    </row>
    <row r="62" spans="1:6" ht="30" x14ac:dyDescent="0.25">
      <c r="A62" s="2"/>
      <c r="B62" s="77" t="s">
        <v>1991</v>
      </c>
      <c r="C62" s="43"/>
      <c r="D62" s="35">
        <v>0</v>
      </c>
      <c r="E62" s="35">
        <v>0</v>
      </c>
      <c r="F62" s="15"/>
    </row>
    <row r="63" spans="1:6" x14ac:dyDescent="0.25">
      <c r="A63" s="2"/>
      <c r="B63" s="77" t="s">
        <v>1992</v>
      </c>
      <c r="C63" s="43"/>
      <c r="D63" s="35">
        <v>1891.55</v>
      </c>
      <c r="E63" s="35">
        <v>2626.25</v>
      </c>
      <c r="F63" s="15"/>
    </row>
    <row r="64" spans="1:6" x14ac:dyDescent="0.25">
      <c r="A64" s="2"/>
      <c r="B64" s="77" t="s">
        <v>1993</v>
      </c>
      <c r="C64" s="43"/>
      <c r="D64" s="35">
        <v>0</v>
      </c>
      <c r="E64" s="35">
        <v>0</v>
      </c>
      <c r="F64" s="15"/>
    </row>
    <row r="65" spans="1:6" ht="30" x14ac:dyDescent="0.25">
      <c r="A65" s="2"/>
      <c r="B65" s="41" t="s">
        <v>1994</v>
      </c>
      <c r="C65" s="36"/>
      <c r="D65" s="37">
        <v>-415928.74</v>
      </c>
      <c r="E65" s="37">
        <v>1538910.26</v>
      </c>
      <c r="F65" s="15"/>
    </row>
    <row r="66" spans="1:6" x14ac:dyDescent="0.25">
      <c r="A66" s="2"/>
      <c r="B66" s="42" t="s">
        <v>1995</v>
      </c>
      <c r="C66" s="36"/>
      <c r="D66" s="37">
        <v>2233845.35</v>
      </c>
      <c r="E66" s="37">
        <v>3028263.630000005</v>
      </c>
      <c r="F66" s="15"/>
    </row>
    <row r="67" spans="1:6" x14ac:dyDescent="0.25">
      <c r="A67" s="2"/>
      <c r="B67" s="42" t="s">
        <v>1996</v>
      </c>
      <c r="C67" s="36"/>
      <c r="D67" s="37">
        <v>2233845.35</v>
      </c>
      <c r="E67" s="37">
        <v>3028263.6300000064</v>
      </c>
      <c r="F67" s="15"/>
    </row>
    <row r="68" spans="1:6" ht="30" x14ac:dyDescent="0.25">
      <c r="A68" s="2"/>
      <c r="B68" s="79" t="s">
        <v>1997</v>
      </c>
      <c r="C68" s="43"/>
      <c r="D68" s="35">
        <v>0</v>
      </c>
      <c r="E68" s="35">
        <v>0</v>
      </c>
      <c r="F68" s="15"/>
    </row>
    <row r="69" spans="1:6" x14ac:dyDescent="0.25">
      <c r="A69" s="2"/>
      <c r="B69" s="42" t="s">
        <v>1998</v>
      </c>
      <c r="C69" s="36"/>
      <c r="D69" s="37">
        <v>13902762.91</v>
      </c>
      <c r="E69" s="37">
        <v>16206771.800000001</v>
      </c>
      <c r="F69" s="15"/>
    </row>
    <row r="70" spans="1:6" x14ac:dyDescent="0.25">
      <c r="A70" s="2"/>
      <c r="B70" s="42" t="s">
        <v>1999</v>
      </c>
      <c r="C70" s="36"/>
      <c r="D70" s="37">
        <v>16136608.26</v>
      </c>
      <c r="E70" s="37">
        <v>19235035.430000007</v>
      </c>
      <c r="F70" s="15"/>
    </row>
    <row r="71" spans="1:6" x14ac:dyDescent="0.25">
      <c r="A71" s="2"/>
      <c r="B71" s="79" t="s">
        <v>2000</v>
      </c>
      <c r="C71" s="43"/>
      <c r="D71" s="35">
        <v>13545819.369999999</v>
      </c>
      <c r="E71" s="35">
        <v>502399.51</v>
      </c>
      <c r="F71" s="15"/>
    </row>
    <row r="72" spans="1:6" x14ac:dyDescent="0.25">
      <c r="A72" s="1"/>
      <c r="B72" s="44"/>
      <c r="C72" s="44"/>
      <c r="D72" s="44"/>
      <c r="E72" s="44"/>
      <c r="F72" s="1"/>
    </row>
    <row r="73" spans="1:6" x14ac:dyDescent="0.25">
      <c r="B73" s="45"/>
      <c r="C73" s="45"/>
      <c r="D73" s="45"/>
      <c r="E73" s="45"/>
    </row>
    <row r="74" spans="1:6" x14ac:dyDescent="0.25">
      <c r="B74" s="45"/>
      <c r="C74" s="45"/>
      <c r="D74" s="46">
        <f>D66-D67</f>
        <v>0</v>
      </c>
      <c r="E74" s="46">
        <f>E66-E67</f>
        <v>0</v>
      </c>
    </row>
    <row r="76" spans="1:6" x14ac:dyDescent="0.25">
      <c r="B76" t="s">
        <v>2011</v>
      </c>
      <c r="C76" s="32"/>
    </row>
    <row r="77" spans="1:6" x14ac:dyDescent="0.25">
      <c r="D77" t="s">
        <v>2004</v>
      </c>
    </row>
    <row r="80" spans="1:6" x14ac:dyDescent="0.25">
      <c r="B80" t="s">
        <v>1675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242</v>
      </c>
      <c r="C2" s="23"/>
      <c r="D2" s="1"/>
    </row>
    <row r="3" spans="1:4" x14ac:dyDescent="0.25">
      <c r="A3" s="1"/>
      <c r="B3" s="89" t="s">
        <v>397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1014</v>
      </c>
      <c r="D5" s="15"/>
    </row>
    <row r="6" spans="1:4" x14ac:dyDescent="0.25">
      <c r="A6" s="2"/>
      <c r="B6" s="16" t="s">
        <v>1671</v>
      </c>
      <c r="C6" s="12" t="s">
        <v>1069</v>
      </c>
      <c r="D6" s="15"/>
    </row>
    <row r="7" spans="1:4" x14ac:dyDescent="0.25">
      <c r="A7" s="2"/>
      <c r="B7" s="16" t="s">
        <v>1066</v>
      </c>
      <c r="C7" s="16"/>
      <c r="D7" s="15"/>
    </row>
    <row r="8" spans="1:4" x14ac:dyDescent="0.25">
      <c r="A8" s="2"/>
      <c r="B8" s="16" t="s">
        <v>1067</v>
      </c>
      <c r="C8" s="16"/>
      <c r="D8" s="15"/>
    </row>
    <row r="9" spans="1:4" x14ac:dyDescent="0.25">
      <c r="A9" s="2"/>
      <c r="B9" s="16" t="s">
        <v>1068</v>
      </c>
      <c r="C9" s="16"/>
      <c r="D9" s="15"/>
    </row>
    <row r="10" spans="1:4" x14ac:dyDescent="0.25">
      <c r="A10" s="1"/>
      <c r="B10" s="11"/>
      <c r="C10" s="11"/>
      <c r="D10" s="1"/>
    </row>
    <row r="11" spans="1:4" x14ac:dyDescent="0.25">
      <c r="A11" s="1"/>
      <c r="B11" s="17" t="s">
        <v>502</v>
      </c>
      <c r="C11" s="17"/>
      <c r="D11" s="1"/>
    </row>
    <row r="12" spans="1:4" x14ac:dyDescent="0.25">
      <c r="A12" s="2"/>
      <c r="B12" s="92"/>
      <c r="C12" s="88"/>
      <c r="D12" s="15"/>
    </row>
    <row r="13" spans="1:4" x14ac:dyDescent="0.25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243</v>
      </c>
      <c r="C2" s="23"/>
      <c r="D2" s="1"/>
    </row>
    <row r="3" spans="1:4" x14ac:dyDescent="0.25">
      <c r="A3" s="1"/>
      <c r="B3" s="89" t="s">
        <v>398</v>
      </c>
      <c r="C3" s="88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583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2"/>
      <c r="B9" s="16"/>
      <c r="C9" s="14">
        <v>0</v>
      </c>
      <c r="D9" s="15"/>
    </row>
    <row r="10" spans="1:4" x14ac:dyDescent="0.25">
      <c r="A10" s="2"/>
      <c r="B10" s="16"/>
      <c r="C10" s="14">
        <v>0</v>
      </c>
      <c r="D10" s="15"/>
    </row>
    <row r="11" spans="1:4" x14ac:dyDescent="0.25">
      <c r="A11" s="1"/>
      <c r="B11" s="11"/>
      <c r="C11" s="11"/>
      <c r="D11" s="1"/>
    </row>
    <row r="12" spans="1:4" x14ac:dyDescent="0.25">
      <c r="A12" s="1"/>
      <c r="B12" s="17" t="s">
        <v>502</v>
      </c>
      <c r="C12" s="17"/>
      <c r="D12" s="1"/>
    </row>
    <row r="13" spans="1:4" x14ac:dyDescent="0.25">
      <c r="A13" s="2"/>
      <c r="B13" s="92"/>
      <c r="C13" s="88"/>
      <c r="D13" s="15"/>
    </row>
    <row r="14" spans="1:4" x14ac:dyDescent="0.25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244</v>
      </c>
      <c r="C2" s="23"/>
      <c r="D2" s="23"/>
      <c r="E2" s="1"/>
    </row>
    <row r="3" spans="1:5" x14ac:dyDescent="0.25">
      <c r="A3" s="1"/>
      <c r="B3" s="89" t="s">
        <v>399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1070</v>
      </c>
      <c r="C6" s="14">
        <v>0</v>
      </c>
      <c r="D6" s="14">
        <v>0</v>
      </c>
      <c r="E6" s="15"/>
    </row>
    <row r="7" spans="1:5" x14ac:dyDescent="0.25">
      <c r="A7" s="2"/>
      <c r="B7" s="16" t="s">
        <v>1071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92"/>
      <c r="C10" s="88"/>
      <c r="D10" s="88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245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400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1075</v>
      </c>
      <c r="D5" s="4" t="s">
        <v>1076</v>
      </c>
      <c r="E5" s="4" t="s">
        <v>1077</v>
      </c>
      <c r="F5" s="4" t="s">
        <v>1078</v>
      </c>
      <c r="G5" s="4" t="s">
        <v>1079</v>
      </c>
      <c r="H5" s="15"/>
    </row>
    <row r="6" spans="1:8" x14ac:dyDescent="0.25">
      <c r="A6" s="2"/>
      <c r="B6" s="16" t="s">
        <v>1072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1073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1074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2"/>
      <c r="C11" s="88"/>
      <c r="D11" s="88"/>
      <c r="E11" s="88"/>
      <c r="F11" s="88"/>
      <c r="G11" s="88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246</v>
      </c>
      <c r="C2" s="23"/>
      <c r="D2" s="23"/>
      <c r="E2" s="1"/>
    </row>
    <row r="3" spans="1:5" x14ac:dyDescent="0.25">
      <c r="A3" s="1"/>
      <c r="B3" s="89" t="s">
        <v>401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1080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25">
      <c r="A7" s="2"/>
      <c r="B7" s="18" t="s">
        <v>1081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25">
      <c r="A8" s="2"/>
      <c r="B8" s="7" t="s">
        <v>1082</v>
      </c>
      <c r="C8" s="14">
        <f>nota_076!D73</f>
        <v>0</v>
      </c>
      <c r="D8" s="14">
        <v>0</v>
      </c>
      <c r="E8" s="15"/>
    </row>
    <row r="9" spans="1:5" x14ac:dyDescent="0.25">
      <c r="A9" s="2"/>
      <c r="B9" s="7" t="s">
        <v>1083</v>
      </c>
      <c r="C9" s="14">
        <f>nota_076!D74</f>
        <v>0</v>
      </c>
      <c r="D9" s="14">
        <v>0</v>
      </c>
      <c r="E9" s="15"/>
    </row>
    <row r="10" spans="1:5" x14ac:dyDescent="0.25">
      <c r="A10" s="2"/>
      <c r="B10" s="18" t="s">
        <v>1084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25">
      <c r="A11" s="2"/>
      <c r="B11" s="7" t="s">
        <v>1082</v>
      </c>
      <c r="C11" s="14">
        <f>nota_076!D76</f>
        <v>0</v>
      </c>
      <c r="D11" s="14">
        <v>0</v>
      </c>
      <c r="E11" s="15"/>
    </row>
    <row r="12" spans="1:5" x14ac:dyDescent="0.25">
      <c r="A12" s="2"/>
      <c r="B12" s="7" t="s">
        <v>1083</v>
      </c>
      <c r="C12" s="14">
        <f>nota_076!D77</f>
        <v>0</v>
      </c>
      <c r="D12" s="14">
        <v>0</v>
      </c>
      <c r="E12" s="15"/>
    </row>
    <row r="13" spans="1:5" x14ac:dyDescent="0.25">
      <c r="A13" s="2"/>
      <c r="B13" s="18" t="s">
        <v>1085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25">
      <c r="A14" s="2"/>
      <c r="B14" s="7" t="s">
        <v>1082</v>
      </c>
      <c r="C14" s="14">
        <f>nota_076!D79</f>
        <v>0</v>
      </c>
      <c r="D14" s="14">
        <v>0</v>
      </c>
      <c r="E14" s="15"/>
    </row>
    <row r="15" spans="1:5" x14ac:dyDescent="0.25">
      <c r="A15" s="2"/>
      <c r="B15" s="7" t="s">
        <v>1083</v>
      </c>
      <c r="C15" s="14">
        <f>nota_076!D80</f>
        <v>0</v>
      </c>
      <c r="D15" s="14">
        <v>0</v>
      </c>
      <c r="E15" s="15"/>
    </row>
    <row r="16" spans="1:5" x14ac:dyDescent="0.25">
      <c r="A16" s="2"/>
      <c r="B16" s="5" t="s">
        <v>1086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25">
      <c r="A17" s="2"/>
      <c r="B17" s="18" t="s">
        <v>1087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25">
      <c r="A18" s="2"/>
      <c r="B18" s="7" t="s">
        <v>1088</v>
      </c>
      <c r="C18" s="14">
        <v>0</v>
      </c>
      <c r="D18" s="14">
        <v>0</v>
      </c>
      <c r="E18" s="15"/>
    </row>
    <row r="19" spans="1:5" x14ac:dyDescent="0.25">
      <c r="A19" s="2"/>
      <c r="B19" s="7" t="s">
        <v>1089</v>
      </c>
      <c r="C19" s="14">
        <v>0</v>
      </c>
      <c r="D19" s="14">
        <v>0</v>
      </c>
      <c r="E19" s="15"/>
    </row>
    <row r="20" spans="1:5" x14ac:dyDescent="0.25">
      <c r="A20" s="2"/>
      <c r="B20" s="7" t="s">
        <v>1090</v>
      </c>
      <c r="C20" s="14">
        <v>0</v>
      </c>
      <c r="D20" s="14">
        <v>0</v>
      </c>
      <c r="E20" s="15"/>
    </row>
    <row r="21" spans="1:5" x14ac:dyDescent="0.25">
      <c r="A21" s="2"/>
      <c r="B21" s="7" t="s">
        <v>1091</v>
      </c>
      <c r="C21" s="14">
        <v>0</v>
      </c>
      <c r="D21" s="14">
        <v>0</v>
      </c>
      <c r="E21" s="15"/>
    </row>
    <row r="22" spans="1:5" x14ac:dyDescent="0.25">
      <c r="A22" s="2"/>
      <c r="B22" s="7" t="s">
        <v>1092</v>
      </c>
      <c r="C22" s="14">
        <v>0</v>
      </c>
      <c r="D22" s="14">
        <v>0</v>
      </c>
      <c r="E22" s="15"/>
    </row>
    <row r="23" spans="1:5" x14ac:dyDescent="0.25">
      <c r="A23" s="2"/>
      <c r="B23" s="7" t="s">
        <v>1093</v>
      </c>
      <c r="C23" s="14">
        <v>0</v>
      </c>
      <c r="D23" s="14">
        <v>0</v>
      </c>
      <c r="E23" s="15"/>
    </row>
    <row r="24" spans="1:5" x14ac:dyDescent="0.25">
      <c r="A24" s="2"/>
      <c r="B24" s="7" t="s">
        <v>678</v>
      </c>
      <c r="C24" s="14">
        <v>0</v>
      </c>
      <c r="D24" s="14">
        <v>0</v>
      </c>
      <c r="E24" s="15"/>
    </row>
    <row r="25" spans="1:5" x14ac:dyDescent="0.25">
      <c r="A25" s="2"/>
      <c r="B25" s="18" t="s">
        <v>1094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25">
      <c r="A26" s="2"/>
      <c r="B26" s="7" t="s">
        <v>608</v>
      </c>
      <c r="C26" s="14">
        <v>0</v>
      </c>
      <c r="D26" s="14">
        <v>0</v>
      </c>
      <c r="E26" s="15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7" t="s">
        <v>608</v>
      </c>
      <c r="C28" s="14">
        <v>0</v>
      </c>
      <c r="D28" s="14">
        <v>0</v>
      </c>
      <c r="E28" s="15"/>
    </row>
    <row r="29" spans="1:5" x14ac:dyDescent="0.25">
      <c r="A29" s="2"/>
      <c r="B29" s="7" t="s">
        <v>678</v>
      </c>
      <c r="C29" s="14">
        <v>0</v>
      </c>
      <c r="D29" s="14">
        <v>0</v>
      </c>
      <c r="E29" s="15"/>
    </row>
    <row r="30" spans="1:5" x14ac:dyDescent="0.25">
      <c r="A30" s="2"/>
      <c r="B30" s="18" t="s">
        <v>1095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7" t="s">
        <v>608</v>
      </c>
      <c r="C32" s="14">
        <v>0</v>
      </c>
      <c r="D32" s="14"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2"/>
      <c r="B34" s="7" t="s">
        <v>678</v>
      </c>
      <c r="C34" s="14">
        <v>0</v>
      </c>
      <c r="D34" s="14">
        <v>0</v>
      </c>
      <c r="E34" s="15"/>
    </row>
    <row r="35" spans="1:5" x14ac:dyDescent="0.25">
      <c r="A35" s="2"/>
      <c r="B35" s="18" t="s">
        <v>1096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25">
      <c r="A36" s="2"/>
      <c r="B36" s="7" t="s">
        <v>608</v>
      </c>
      <c r="C36" s="14">
        <v>0</v>
      </c>
      <c r="D36" s="14">
        <v>0</v>
      </c>
      <c r="E36" s="15"/>
    </row>
    <row r="37" spans="1:5" x14ac:dyDescent="0.25">
      <c r="A37" s="2"/>
      <c r="B37" s="7" t="s">
        <v>608</v>
      </c>
      <c r="C37" s="14">
        <v>0</v>
      </c>
      <c r="D37" s="14">
        <v>0</v>
      </c>
      <c r="E37" s="15"/>
    </row>
    <row r="38" spans="1:5" x14ac:dyDescent="0.25">
      <c r="A38" s="2"/>
      <c r="B38" s="7" t="s">
        <v>608</v>
      </c>
      <c r="C38" s="14">
        <v>0</v>
      </c>
      <c r="D38" s="14">
        <v>0</v>
      </c>
      <c r="E38" s="15"/>
    </row>
    <row r="39" spans="1:5" x14ac:dyDescent="0.25">
      <c r="A39" s="2"/>
      <c r="B39" s="7" t="s">
        <v>678</v>
      </c>
      <c r="C39" s="14">
        <v>0</v>
      </c>
      <c r="D39" s="14">
        <v>0</v>
      </c>
      <c r="E39" s="15"/>
    </row>
    <row r="40" spans="1:5" x14ac:dyDescent="0.25">
      <c r="A40" s="2"/>
      <c r="B40" s="18" t="s">
        <v>1097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25">
      <c r="A41" s="2"/>
      <c r="B41" s="7" t="s">
        <v>608</v>
      </c>
      <c r="C41" s="14">
        <v>0</v>
      </c>
      <c r="D41" s="14">
        <v>0</v>
      </c>
      <c r="E41" s="15"/>
    </row>
    <row r="42" spans="1:5" x14ac:dyDescent="0.25">
      <c r="A42" s="2"/>
      <c r="B42" s="7" t="s">
        <v>608</v>
      </c>
      <c r="C42" s="14">
        <v>0</v>
      </c>
      <c r="D42" s="14">
        <v>0</v>
      </c>
      <c r="E42" s="15"/>
    </row>
    <row r="43" spans="1:5" x14ac:dyDescent="0.25">
      <c r="A43" s="2"/>
      <c r="B43" s="7" t="s">
        <v>608</v>
      </c>
      <c r="C43" s="14">
        <v>0</v>
      </c>
      <c r="D43" s="14">
        <v>0</v>
      </c>
      <c r="E43" s="15"/>
    </row>
    <row r="44" spans="1:5" x14ac:dyDescent="0.25">
      <c r="A44" s="2"/>
      <c r="B44" s="7" t="s">
        <v>678</v>
      </c>
      <c r="C44" s="14">
        <v>0</v>
      </c>
      <c r="D44" s="14">
        <v>0</v>
      </c>
      <c r="E44" s="15"/>
    </row>
    <row r="45" spans="1:5" x14ac:dyDescent="0.25">
      <c r="A45" s="2"/>
      <c r="B45" s="5" t="s">
        <v>1098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25">
      <c r="A46" s="2"/>
      <c r="B46" s="18" t="s">
        <v>1099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25">
      <c r="A47" s="2"/>
      <c r="B47" s="7" t="s">
        <v>608</v>
      </c>
      <c r="C47" s="14">
        <v>0</v>
      </c>
      <c r="D47" s="14"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7" t="s">
        <v>678</v>
      </c>
      <c r="C50" s="14">
        <v>0</v>
      </c>
      <c r="D50" s="14">
        <v>0</v>
      </c>
      <c r="E50" s="15"/>
    </row>
    <row r="51" spans="1:5" x14ac:dyDescent="0.25">
      <c r="A51" s="2"/>
      <c r="B51" s="18" t="s">
        <v>1094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7" t="s">
        <v>678</v>
      </c>
      <c r="C55" s="14">
        <v>0</v>
      </c>
      <c r="D55" s="14">
        <v>0</v>
      </c>
      <c r="E55" s="15"/>
    </row>
    <row r="56" spans="1:5" x14ac:dyDescent="0.25">
      <c r="A56" s="2"/>
      <c r="B56" s="18" t="s">
        <v>1100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7" t="s">
        <v>608</v>
      </c>
      <c r="C59" s="14">
        <v>0</v>
      </c>
      <c r="D59" s="14">
        <v>0</v>
      </c>
      <c r="E59" s="15"/>
    </row>
    <row r="60" spans="1:5" x14ac:dyDescent="0.25">
      <c r="A60" s="2"/>
      <c r="B60" s="7" t="s">
        <v>678</v>
      </c>
      <c r="C60" s="14">
        <v>0</v>
      </c>
      <c r="D60" s="14">
        <v>0</v>
      </c>
      <c r="E60" s="15"/>
    </row>
    <row r="61" spans="1:5" x14ac:dyDescent="0.25">
      <c r="A61" s="2"/>
      <c r="B61" s="18" t="s">
        <v>1096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7" t="s">
        <v>608</v>
      </c>
      <c r="C64" s="14">
        <v>0</v>
      </c>
      <c r="D64" s="14">
        <v>0</v>
      </c>
      <c r="E64" s="15"/>
    </row>
    <row r="65" spans="1:5" x14ac:dyDescent="0.25">
      <c r="A65" s="2"/>
      <c r="B65" s="7" t="s">
        <v>678</v>
      </c>
      <c r="C65" s="14">
        <v>0</v>
      </c>
      <c r="D65" s="14">
        <v>0</v>
      </c>
      <c r="E65" s="15"/>
    </row>
    <row r="66" spans="1:5" x14ac:dyDescent="0.25">
      <c r="A66" s="2"/>
      <c r="B66" s="18" t="s">
        <v>1097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25">
      <c r="A67" s="2"/>
      <c r="B67" s="7" t="s">
        <v>608</v>
      </c>
      <c r="C67" s="14">
        <v>0</v>
      </c>
      <c r="D67" s="14">
        <v>0</v>
      </c>
      <c r="E67" s="15"/>
    </row>
    <row r="68" spans="1:5" x14ac:dyDescent="0.25">
      <c r="A68" s="2"/>
      <c r="B68" s="7" t="s">
        <v>608</v>
      </c>
      <c r="C68" s="14">
        <v>0</v>
      </c>
      <c r="D68" s="14">
        <v>0</v>
      </c>
      <c r="E68" s="15"/>
    </row>
    <row r="69" spans="1:5" x14ac:dyDescent="0.25">
      <c r="A69" s="2"/>
      <c r="B69" s="7" t="s">
        <v>608</v>
      </c>
      <c r="C69" s="14">
        <v>0</v>
      </c>
      <c r="D69" s="14">
        <v>0</v>
      </c>
      <c r="E69" s="15"/>
    </row>
    <row r="70" spans="1:5" x14ac:dyDescent="0.25">
      <c r="A70" s="2"/>
      <c r="B70" s="7" t="s">
        <v>678</v>
      </c>
      <c r="C70" s="14">
        <v>0</v>
      </c>
      <c r="D70" s="14">
        <v>0</v>
      </c>
      <c r="E70" s="15"/>
    </row>
    <row r="71" spans="1:5" x14ac:dyDescent="0.25">
      <c r="A71" s="2"/>
      <c r="B71" s="5" t="s">
        <v>1101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25">
      <c r="A72" s="2"/>
      <c r="B72" s="18" t="s">
        <v>1102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25">
      <c r="A73" s="2"/>
      <c r="B73" s="7" t="s">
        <v>1082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25">
      <c r="A74" s="2"/>
      <c r="B74" s="7" t="s">
        <v>1083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25">
      <c r="A75" s="2"/>
      <c r="B75" s="18" t="s">
        <v>1084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25">
      <c r="A76" s="2"/>
      <c r="B76" s="7" t="s">
        <v>1082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25">
      <c r="A77" s="2"/>
      <c r="B77" s="7" t="s">
        <v>1083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25">
      <c r="A78" s="2"/>
      <c r="B78" s="18" t="s">
        <v>1085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25">
      <c r="A79" s="2"/>
      <c r="B79" s="7" t="s">
        <v>1082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25">
      <c r="A80" s="2"/>
      <c r="B80" s="7" t="s">
        <v>1083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5" x14ac:dyDescent="0.25">
      <c r="A81" s="2"/>
      <c r="B81" s="5" t="s">
        <v>1103</v>
      </c>
      <c r="C81" s="13">
        <v>0</v>
      </c>
      <c r="D81" s="13">
        <v>0</v>
      </c>
      <c r="E81" s="15"/>
    </row>
    <row r="82" spans="1:5" x14ac:dyDescent="0.25">
      <c r="A82" s="2"/>
      <c r="B82" s="5" t="s">
        <v>1104</v>
      </c>
      <c r="C82" s="13">
        <v>0</v>
      </c>
      <c r="D82" s="13">
        <v>0</v>
      </c>
      <c r="E82" s="15"/>
    </row>
    <row r="83" spans="1:5" x14ac:dyDescent="0.25">
      <c r="A83" s="2"/>
      <c r="B83" s="5" t="s">
        <v>1105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25">
      <c r="A84" s="2"/>
      <c r="B84" s="18" t="s">
        <v>1106</v>
      </c>
      <c r="C84" s="14">
        <v>0</v>
      </c>
      <c r="D84" s="14">
        <v>0</v>
      </c>
      <c r="E84" s="15"/>
    </row>
    <row r="85" spans="1:5" x14ac:dyDescent="0.25">
      <c r="A85" s="2"/>
      <c r="B85" s="18" t="s">
        <v>1107</v>
      </c>
      <c r="C85" s="14">
        <v>0</v>
      </c>
      <c r="D85" s="14">
        <v>0</v>
      </c>
      <c r="E85" s="15"/>
    </row>
    <row r="86" spans="1:5" x14ac:dyDescent="0.25">
      <c r="A86" s="2"/>
      <c r="B86" s="18" t="s">
        <v>1108</v>
      </c>
      <c r="C86" s="14">
        <v>0</v>
      </c>
      <c r="D86" s="14">
        <v>0</v>
      </c>
      <c r="E86" s="15"/>
    </row>
    <row r="87" spans="1:5" x14ac:dyDescent="0.25">
      <c r="A87" s="1"/>
      <c r="B87" s="11"/>
      <c r="C87" s="11"/>
      <c r="D87" s="11"/>
      <c r="E87" s="1"/>
    </row>
    <row r="88" spans="1:5" x14ac:dyDescent="0.25">
      <c r="A88" s="1"/>
      <c r="B88" s="17" t="s">
        <v>502</v>
      </c>
      <c r="C88" s="17"/>
      <c r="D88" s="17"/>
      <c r="E88" s="1"/>
    </row>
    <row r="89" spans="1:5" x14ac:dyDescent="0.25">
      <c r="A89" s="2"/>
      <c r="B89" s="92"/>
      <c r="C89" s="88"/>
      <c r="D89" s="88"/>
      <c r="E89" s="15"/>
    </row>
    <row r="90" spans="1:5" x14ac:dyDescent="0.25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247</v>
      </c>
      <c r="C2" s="23"/>
      <c r="D2" s="23"/>
      <c r="E2" s="1"/>
    </row>
    <row r="3" spans="1:5" x14ac:dyDescent="0.25">
      <c r="A3" s="1"/>
      <c r="B3" s="89" t="s">
        <v>402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1109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25">
      <c r="A7" s="2"/>
      <c r="B7" s="18" t="s">
        <v>1110</v>
      </c>
      <c r="C7" s="14">
        <f>nota_077!D37</f>
        <v>0</v>
      </c>
      <c r="D7" s="14">
        <v>0</v>
      </c>
      <c r="E7" s="15"/>
    </row>
    <row r="8" spans="1:5" x14ac:dyDescent="0.25">
      <c r="A8" s="2"/>
      <c r="B8" s="18" t="s">
        <v>1111</v>
      </c>
      <c r="C8" s="14">
        <f>nota_077!D38</f>
        <v>0</v>
      </c>
      <c r="D8" s="14">
        <v>0</v>
      </c>
      <c r="E8" s="15"/>
    </row>
    <row r="9" spans="1:5" x14ac:dyDescent="0.25">
      <c r="A9" s="2"/>
      <c r="B9" s="18" t="s">
        <v>1112</v>
      </c>
      <c r="C9" s="14">
        <f>nota_077!D39</f>
        <v>0</v>
      </c>
      <c r="D9" s="14">
        <v>0</v>
      </c>
      <c r="E9" s="15"/>
    </row>
    <row r="10" spans="1:5" x14ac:dyDescent="0.25">
      <c r="A10" s="2"/>
      <c r="B10" s="5" t="s">
        <v>1086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25">
      <c r="A11" s="2"/>
      <c r="B11" s="18" t="s">
        <v>1113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25">
      <c r="A12" s="2"/>
      <c r="B12" s="7" t="s">
        <v>1114</v>
      </c>
      <c r="C12" s="14">
        <v>0</v>
      </c>
      <c r="D12" s="14">
        <v>0</v>
      </c>
      <c r="E12" s="15"/>
    </row>
    <row r="13" spans="1:5" x14ac:dyDescent="0.25">
      <c r="A13" s="2"/>
      <c r="B13" s="7" t="s">
        <v>608</v>
      </c>
      <c r="C13" s="14">
        <v>0</v>
      </c>
      <c r="D13" s="14">
        <v>0</v>
      </c>
      <c r="E13" s="15"/>
    </row>
    <row r="14" spans="1:5" x14ac:dyDescent="0.25">
      <c r="A14" s="2"/>
      <c r="B14" s="7" t="s">
        <v>608</v>
      </c>
      <c r="C14" s="14">
        <v>0</v>
      </c>
      <c r="D14" s="14">
        <v>0</v>
      </c>
      <c r="E14" s="15"/>
    </row>
    <row r="15" spans="1:5" x14ac:dyDescent="0.25">
      <c r="A15" s="2"/>
      <c r="B15" s="18" t="s">
        <v>1115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25">
      <c r="A16" s="2"/>
      <c r="B16" s="7" t="s">
        <v>608</v>
      </c>
      <c r="C16" s="14">
        <v>0</v>
      </c>
      <c r="D16" s="14">
        <v>0</v>
      </c>
      <c r="E16" s="15"/>
    </row>
    <row r="17" spans="1:5" x14ac:dyDescent="0.25">
      <c r="A17" s="1"/>
      <c r="B17" s="7" t="s">
        <v>100</v>
      </c>
      <c r="C17" s="14">
        <v>0</v>
      </c>
      <c r="D17" s="14">
        <v>0</v>
      </c>
      <c r="E17" s="1"/>
    </row>
    <row r="18" spans="1:5" x14ac:dyDescent="0.25">
      <c r="A18" s="2"/>
      <c r="B18" s="7" t="s">
        <v>608</v>
      </c>
      <c r="C18" s="14">
        <v>0</v>
      </c>
      <c r="D18" s="14">
        <v>0</v>
      </c>
      <c r="E18" s="15"/>
    </row>
    <row r="19" spans="1:5" x14ac:dyDescent="0.25">
      <c r="A19" s="2"/>
      <c r="B19" s="18" t="s">
        <v>1116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25">
      <c r="A20" s="2"/>
      <c r="B20" s="7" t="s">
        <v>608</v>
      </c>
      <c r="C20" s="14">
        <v>0</v>
      </c>
      <c r="D20" s="14">
        <v>0</v>
      </c>
      <c r="E20" s="15"/>
    </row>
    <row r="21" spans="1:5" x14ac:dyDescent="0.25">
      <c r="A21" s="2"/>
      <c r="B21" s="7" t="s">
        <v>608</v>
      </c>
      <c r="C21" s="14">
        <v>0</v>
      </c>
      <c r="D21" s="14">
        <v>0</v>
      </c>
      <c r="E21" s="15"/>
    </row>
    <row r="22" spans="1:5" x14ac:dyDescent="0.25">
      <c r="A22" s="2"/>
      <c r="B22" s="7" t="s">
        <v>608</v>
      </c>
      <c r="C22" s="14">
        <v>0</v>
      </c>
      <c r="D22" s="14">
        <v>0</v>
      </c>
      <c r="E22" s="15"/>
    </row>
    <row r="23" spans="1:5" x14ac:dyDescent="0.25">
      <c r="A23" s="2"/>
      <c r="B23" s="5" t="s">
        <v>1098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25">
      <c r="A24" s="2"/>
      <c r="B24" s="18" t="s">
        <v>1117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25">
      <c r="A25" s="2"/>
      <c r="B25" s="7" t="s">
        <v>100</v>
      </c>
      <c r="C25" s="14">
        <v>0</v>
      </c>
      <c r="D25" s="14">
        <v>0</v>
      </c>
      <c r="E25" s="15"/>
    </row>
    <row r="26" spans="1:5" x14ac:dyDescent="0.25">
      <c r="A26" s="1"/>
      <c r="B26" s="7" t="s">
        <v>100</v>
      </c>
      <c r="C26" s="14">
        <v>0</v>
      </c>
      <c r="D26" s="14">
        <v>0</v>
      </c>
      <c r="E26" s="1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18" t="s">
        <v>1118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25">
      <c r="A29" s="2"/>
      <c r="B29" s="7" t="s">
        <v>608</v>
      </c>
      <c r="C29" s="14">
        <v>0</v>
      </c>
      <c r="D29" s="14">
        <v>0</v>
      </c>
      <c r="E29" s="15"/>
    </row>
    <row r="30" spans="1:5" x14ac:dyDescent="0.25">
      <c r="A30" s="2"/>
      <c r="B30" s="7" t="s">
        <v>608</v>
      </c>
      <c r="C30" s="14">
        <v>0</v>
      </c>
      <c r="D30" s="14"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18" t="s">
        <v>1116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1"/>
      <c r="B34" s="7" t="s">
        <v>100</v>
      </c>
      <c r="C34" s="14">
        <v>0</v>
      </c>
      <c r="D34" s="14">
        <v>0</v>
      </c>
      <c r="E34" s="1"/>
    </row>
    <row r="35" spans="1:5" x14ac:dyDescent="0.25">
      <c r="A35" s="2"/>
      <c r="B35" s="7" t="s">
        <v>608</v>
      </c>
      <c r="C35" s="14">
        <v>0</v>
      </c>
      <c r="D35" s="14">
        <v>0</v>
      </c>
      <c r="E35" s="15"/>
    </row>
    <row r="36" spans="1:5" x14ac:dyDescent="0.25">
      <c r="A36" s="2"/>
      <c r="B36" s="5" t="s">
        <v>1119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25">
      <c r="A37" s="2"/>
      <c r="B37" s="18" t="s">
        <v>1110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25">
      <c r="A38" s="2"/>
      <c r="B38" s="18" t="s">
        <v>1111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25">
      <c r="A39" s="2"/>
      <c r="B39" s="18" t="s">
        <v>1112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5" x14ac:dyDescent="0.25">
      <c r="A40" s="2"/>
      <c r="B40" s="5" t="s">
        <v>1120</v>
      </c>
      <c r="C40" s="13">
        <v>0</v>
      </c>
      <c r="D40" s="13">
        <v>0</v>
      </c>
      <c r="E40" s="15"/>
    </row>
    <row r="41" spans="1:5" x14ac:dyDescent="0.25">
      <c r="A41" s="1"/>
      <c r="B41" s="11"/>
      <c r="C41" s="11"/>
      <c r="D41" s="11"/>
      <c r="E41" s="1"/>
    </row>
    <row r="42" spans="1:5" x14ac:dyDescent="0.25">
      <c r="A42" s="1"/>
      <c r="B42" s="17" t="s">
        <v>502</v>
      </c>
      <c r="C42" s="17"/>
      <c r="D42" s="17"/>
      <c r="E42" s="1"/>
    </row>
    <row r="43" spans="1:5" x14ac:dyDescent="0.25">
      <c r="A43" s="2"/>
      <c r="B43" s="92"/>
      <c r="C43" s="88"/>
      <c r="D43" s="88"/>
      <c r="E43" s="15"/>
    </row>
    <row r="44" spans="1:5" x14ac:dyDescent="0.25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248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403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1124</v>
      </c>
      <c r="D5" s="4" t="s">
        <v>1125</v>
      </c>
      <c r="E5" s="4" t="s">
        <v>1126</v>
      </c>
      <c r="F5" s="4" t="s">
        <v>1078</v>
      </c>
      <c r="G5" s="4" t="s">
        <v>1127</v>
      </c>
      <c r="H5" s="15"/>
    </row>
    <row r="6" spans="1:8" x14ac:dyDescent="0.25">
      <c r="A6" s="2"/>
      <c r="B6" s="16" t="s">
        <v>1121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1122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1123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92"/>
      <c r="C11" s="88"/>
      <c r="D11" s="88"/>
      <c r="E11" s="88"/>
      <c r="F11" s="88"/>
      <c r="G11" s="88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249</v>
      </c>
      <c r="C2" s="23"/>
      <c r="D2" s="23"/>
      <c r="E2" s="1"/>
    </row>
    <row r="3" spans="1:5" x14ac:dyDescent="0.25">
      <c r="A3" s="1"/>
      <c r="B3" s="89" t="s">
        <v>404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1128</v>
      </c>
      <c r="C6" s="14">
        <v>0</v>
      </c>
      <c r="D6" s="14">
        <v>0</v>
      </c>
      <c r="E6" s="15"/>
    </row>
    <row r="7" spans="1:5" x14ac:dyDescent="0.25">
      <c r="A7" s="2"/>
      <c r="B7" s="16" t="s">
        <v>1129</v>
      </c>
      <c r="C7" s="14">
        <v>0</v>
      </c>
      <c r="D7" s="14">
        <v>0</v>
      </c>
      <c r="E7" s="15"/>
    </row>
    <row r="8" spans="1:5" x14ac:dyDescent="0.25">
      <c r="A8" s="2"/>
      <c r="B8" s="16" t="s">
        <v>1130</v>
      </c>
      <c r="C8" s="14">
        <v>0</v>
      </c>
      <c r="D8" s="14">
        <v>0</v>
      </c>
      <c r="E8" s="15"/>
    </row>
    <row r="9" spans="1:5" x14ac:dyDescent="0.25">
      <c r="A9" s="1"/>
      <c r="B9" s="11"/>
      <c r="C9" s="11"/>
      <c r="D9" s="11"/>
      <c r="E9" s="1"/>
    </row>
    <row r="10" spans="1:5" x14ac:dyDescent="0.25">
      <c r="A10" s="1"/>
      <c r="B10" s="17" t="s">
        <v>502</v>
      </c>
      <c r="C10" s="17"/>
      <c r="D10" s="17"/>
      <c r="E10" s="1"/>
    </row>
    <row r="11" spans="1:5" x14ac:dyDescent="0.25">
      <c r="A11" s="2"/>
      <c r="B11" s="92"/>
      <c r="C11" s="88"/>
      <c r="D11" s="88"/>
      <c r="E11" s="15"/>
    </row>
    <row r="12" spans="1:5" x14ac:dyDescent="0.25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250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405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65" x14ac:dyDescent="0.25">
      <c r="A5" s="2"/>
      <c r="B5" s="4" t="s">
        <v>1131</v>
      </c>
      <c r="C5" s="4" t="s">
        <v>1134</v>
      </c>
      <c r="D5" s="4" t="s">
        <v>1135</v>
      </c>
      <c r="E5" s="4" t="s">
        <v>1136</v>
      </c>
      <c r="F5" s="4" t="s">
        <v>1137</v>
      </c>
      <c r="G5" s="4" t="s">
        <v>1138</v>
      </c>
      <c r="H5" s="4" t="s">
        <v>1139</v>
      </c>
      <c r="I5" s="4" t="s">
        <v>555</v>
      </c>
      <c r="J5" s="15"/>
    </row>
    <row r="6" spans="1:10" x14ac:dyDescent="0.25">
      <c r="A6" s="2"/>
      <c r="B6" s="24" t="s">
        <v>2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30" x14ac:dyDescent="0.25">
      <c r="A7" s="2"/>
      <c r="B7" s="24" t="s">
        <v>3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ht="30" x14ac:dyDescent="0.25">
      <c r="A8" s="2"/>
      <c r="B8" s="18" t="s">
        <v>4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25">
      <c r="A9" s="2"/>
      <c r="B9" s="24" t="s">
        <v>5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25">
      <c r="A10" s="2"/>
      <c r="B10" s="24" t="s">
        <v>6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5" x14ac:dyDescent="0.25">
      <c r="A11" s="2"/>
      <c r="B11" s="24" t="s">
        <v>1132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25">
      <c r="A12" s="2"/>
      <c r="B12" s="24" t="s">
        <v>1133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251</v>
      </c>
      <c r="C2" s="23"/>
      <c r="D2" s="23"/>
      <c r="E2" s="23"/>
      <c r="F2" s="23"/>
      <c r="G2" s="1"/>
    </row>
    <row r="3" spans="1:7" x14ac:dyDescent="0.25">
      <c r="A3" s="1"/>
      <c r="B3" s="89" t="s">
        <v>406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93" t="s">
        <v>1140</v>
      </c>
      <c r="C5" s="95" t="s">
        <v>1141</v>
      </c>
      <c r="D5" s="96"/>
      <c r="E5" s="96"/>
      <c r="F5" s="96"/>
      <c r="G5" s="15"/>
    </row>
    <row r="6" spans="1:7" x14ac:dyDescent="0.25">
      <c r="A6" s="2"/>
      <c r="B6" s="94"/>
      <c r="C6" s="4" t="s">
        <v>654</v>
      </c>
      <c r="D6" s="4" t="s">
        <v>657</v>
      </c>
      <c r="E6" s="4" t="s">
        <v>1142</v>
      </c>
      <c r="F6" s="4" t="s">
        <v>659</v>
      </c>
      <c r="G6" s="15"/>
    </row>
    <row r="7" spans="1:7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92"/>
      <c r="C14" s="88"/>
      <c r="D14" s="88"/>
      <c r="E14" s="88"/>
      <c r="F14" s="88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5" x14ac:dyDescent="0.25"/>
  <cols>
    <col min="1" max="1" width="2.7109375" customWidth="1"/>
    <col min="2" max="2" width="3.7109375" customWidth="1"/>
    <col min="3" max="3" width="10.7109375" customWidth="1"/>
    <col min="4" max="4" width="142.7109375" customWidth="1"/>
    <col min="5" max="5" width="2.7109375" customWidth="1"/>
  </cols>
  <sheetData>
    <row r="1" spans="1:5" x14ac:dyDescent="0.25">
      <c r="A1" s="22"/>
      <c r="B1" s="22"/>
      <c r="C1" s="22"/>
      <c r="D1" s="1"/>
      <c r="E1" s="1"/>
    </row>
    <row r="2" spans="1:5" x14ac:dyDescent="0.25">
      <c r="A2" s="22"/>
      <c r="B2" s="89" t="s">
        <v>171</v>
      </c>
      <c r="C2" s="88"/>
      <c r="D2" s="88"/>
      <c r="E2" s="1"/>
    </row>
    <row r="4" spans="1:5" x14ac:dyDescent="0.25">
      <c r="A4" s="1"/>
      <c r="B4" s="1"/>
      <c r="C4" s="1" t="s">
        <v>172</v>
      </c>
      <c r="D4" s="30" t="s">
        <v>327</v>
      </c>
      <c r="E4" s="1"/>
    </row>
    <row r="5" spans="1:5" x14ac:dyDescent="0.25">
      <c r="A5" s="1"/>
      <c r="B5" s="1"/>
      <c r="C5" s="1" t="s">
        <v>173</v>
      </c>
      <c r="D5" s="1" t="s">
        <v>328</v>
      </c>
      <c r="E5" s="1"/>
    </row>
    <row r="6" spans="1:5" x14ac:dyDescent="0.25">
      <c r="A6" s="1"/>
      <c r="B6" s="1"/>
      <c r="C6" s="1" t="s">
        <v>174</v>
      </c>
      <c r="D6" s="1" t="s">
        <v>329</v>
      </c>
      <c r="E6" s="1"/>
    </row>
    <row r="7" spans="1:5" x14ac:dyDescent="0.25">
      <c r="A7" s="1"/>
      <c r="B7" s="1"/>
      <c r="C7" s="1" t="s">
        <v>175</v>
      </c>
      <c r="D7" s="30" t="s">
        <v>330</v>
      </c>
      <c r="E7" s="1"/>
    </row>
    <row r="8" spans="1:5" x14ac:dyDescent="0.25">
      <c r="A8" s="1"/>
      <c r="B8" s="1"/>
      <c r="C8" s="1" t="s">
        <v>176</v>
      </c>
      <c r="D8" s="30" t="s">
        <v>331</v>
      </c>
      <c r="E8" s="1"/>
    </row>
    <row r="9" spans="1:5" x14ac:dyDescent="0.25">
      <c r="A9" s="1"/>
      <c r="B9" s="1"/>
      <c r="C9" s="1" t="s">
        <v>177</v>
      </c>
      <c r="D9" s="1" t="s">
        <v>332</v>
      </c>
      <c r="E9" s="1"/>
    </row>
    <row r="10" spans="1:5" x14ac:dyDescent="0.25">
      <c r="A10" s="1"/>
      <c r="B10" s="1"/>
      <c r="C10" s="1" t="s">
        <v>178</v>
      </c>
      <c r="D10" s="1" t="s">
        <v>333</v>
      </c>
      <c r="E10" s="1"/>
    </row>
    <row r="11" spans="1:5" x14ac:dyDescent="0.25">
      <c r="A11" s="1"/>
      <c r="B11" s="1"/>
      <c r="C11" s="1" t="s">
        <v>179</v>
      </c>
      <c r="D11" s="30" t="s">
        <v>334</v>
      </c>
      <c r="E11" s="1"/>
    </row>
    <row r="12" spans="1:5" x14ac:dyDescent="0.25">
      <c r="A12" s="1"/>
      <c r="B12" s="1"/>
      <c r="C12" s="1" t="s">
        <v>180</v>
      </c>
      <c r="D12" s="1" t="s">
        <v>335</v>
      </c>
      <c r="E12" s="1"/>
    </row>
    <row r="13" spans="1:5" x14ac:dyDescent="0.25">
      <c r="A13" s="1"/>
      <c r="B13" s="1"/>
      <c r="C13" s="1" t="s">
        <v>181</v>
      </c>
      <c r="D13" s="1" t="s">
        <v>336</v>
      </c>
      <c r="E13" s="1"/>
    </row>
    <row r="14" spans="1:5" x14ac:dyDescent="0.25">
      <c r="A14" s="1"/>
      <c r="B14" s="1"/>
      <c r="C14" s="1" t="s">
        <v>182</v>
      </c>
      <c r="D14" s="1" t="s">
        <v>337</v>
      </c>
      <c r="E14" s="1"/>
    </row>
    <row r="15" spans="1:5" x14ac:dyDescent="0.25">
      <c r="A15" s="1"/>
      <c r="B15" s="1"/>
      <c r="C15" s="1" t="s">
        <v>183</v>
      </c>
      <c r="D15" s="30" t="s">
        <v>338</v>
      </c>
      <c r="E15" s="1"/>
    </row>
    <row r="16" spans="1:5" x14ac:dyDescent="0.25">
      <c r="A16" s="1"/>
      <c r="B16" s="1"/>
      <c r="C16" s="1" t="s">
        <v>184</v>
      </c>
      <c r="D16" s="30" t="s">
        <v>339</v>
      </c>
      <c r="E16" s="1"/>
    </row>
    <row r="17" spans="1:5" x14ac:dyDescent="0.25">
      <c r="A17" s="1"/>
      <c r="B17" s="1"/>
      <c r="C17" s="1" t="s">
        <v>185</v>
      </c>
      <c r="D17" s="1" t="s">
        <v>340</v>
      </c>
      <c r="E17" s="1"/>
    </row>
    <row r="18" spans="1:5" ht="30" x14ac:dyDescent="0.25">
      <c r="A18" s="1"/>
      <c r="B18" s="1"/>
      <c r="C18" s="1" t="s">
        <v>186</v>
      </c>
      <c r="D18" s="1" t="s">
        <v>341</v>
      </c>
      <c r="E18" s="1"/>
    </row>
    <row r="19" spans="1:5" x14ac:dyDescent="0.25">
      <c r="A19" s="1"/>
      <c r="B19" s="1"/>
      <c r="C19" s="1" t="s">
        <v>187</v>
      </c>
      <c r="D19" s="30" t="s">
        <v>342</v>
      </c>
      <c r="E19" s="1"/>
    </row>
    <row r="20" spans="1:5" x14ac:dyDescent="0.25">
      <c r="A20" s="1"/>
      <c r="B20" s="1"/>
      <c r="C20" s="1" t="s">
        <v>188</v>
      </c>
      <c r="D20" s="30" t="s">
        <v>343</v>
      </c>
      <c r="E20" s="1"/>
    </row>
    <row r="21" spans="1:5" x14ac:dyDescent="0.25">
      <c r="A21" s="1"/>
      <c r="B21" s="1"/>
      <c r="C21" s="1" t="s">
        <v>189</v>
      </c>
      <c r="D21" s="30" t="s">
        <v>344</v>
      </c>
      <c r="E21" s="1"/>
    </row>
    <row r="22" spans="1:5" x14ac:dyDescent="0.25">
      <c r="A22" s="1"/>
      <c r="B22" s="1"/>
      <c r="C22" s="1" t="s">
        <v>190</v>
      </c>
      <c r="D22" s="30" t="s">
        <v>345</v>
      </c>
      <c r="E22" s="1"/>
    </row>
    <row r="23" spans="1:5" x14ac:dyDescent="0.25">
      <c r="A23" s="1"/>
      <c r="B23" s="1"/>
      <c r="C23" s="1" t="s">
        <v>191</v>
      </c>
      <c r="D23" s="1" t="s">
        <v>346</v>
      </c>
      <c r="E23" s="1"/>
    </row>
    <row r="24" spans="1:5" x14ac:dyDescent="0.25">
      <c r="A24" s="1"/>
      <c r="B24" s="1"/>
      <c r="C24" s="1" t="s">
        <v>192</v>
      </c>
      <c r="D24" s="30" t="s">
        <v>347</v>
      </c>
      <c r="E24" s="1"/>
    </row>
    <row r="25" spans="1:5" x14ac:dyDescent="0.25">
      <c r="A25" s="1"/>
      <c r="B25" s="1"/>
      <c r="C25" s="1" t="s">
        <v>193</v>
      </c>
      <c r="D25" s="30" t="s">
        <v>348</v>
      </c>
      <c r="E25" s="1"/>
    </row>
    <row r="26" spans="1:5" x14ac:dyDescent="0.25">
      <c r="A26" s="1"/>
      <c r="B26" s="1"/>
      <c r="C26" s="1" t="s">
        <v>194</v>
      </c>
      <c r="D26" s="30" t="s">
        <v>349</v>
      </c>
      <c r="E26" s="1"/>
    </row>
    <row r="27" spans="1:5" x14ac:dyDescent="0.25">
      <c r="A27" s="1"/>
      <c r="B27" s="1"/>
      <c r="C27" s="1" t="s">
        <v>195</v>
      </c>
      <c r="D27" s="30" t="s">
        <v>350</v>
      </c>
      <c r="E27" s="1"/>
    </row>
    <row r="28" spans="1:5" x14ac:dyDescent="0.25">
      <c r="A28" s="1"/>
      <c r="B28" s="1"/>
      <c r="C28" s="1" t="s">
        <v>196</v>
      </c>
      <c r="D28" s="30" t="s">
        <v>351</v>
      </c>
      <c r="E28" s="1"/>
    </row>
    <row r="29" spans="1:5" x14ac:dyDescent="0.25">
      <c r="A29" s="1"/>
      <c r="B29" s="1"/>
      <c r="C29" s="1" t="s">
        <v>197</v>
      </c>
      <c r="D29" s="1" t="s">
        <v>352</v>
      </c>
      <c r="E29" s="1"/>
    </row>
    <row r="30" spans="1:5" x14ac:dyDescent="0.25">
      <c r="A30" s="1"/>
      <c r="B30" s="1"/>
      <c r="C30" s="1" t="s">
        <v>198</v>
      </c>
      <c r="D30" s="1" t="s">
        <v>353</v>
      </c>
      <c r="E30" s="1"/>
    </row>
    <row r="31" spans="1:5" x14ac:dyDescent="0.25">
      <c r="A31" s="1"/>
      <c r="B31" s="1"/>
      <c r="C31" s="1" t="s">
        <v>199</v>
      </c>
      <c r="D31" s="1" t="s">
        <v>354</v>
      </c>
      <c r="E31" s="1"/>
    </row>
    <row r="32" spans="1:5" x14ac:dyDescent="0.25">
      <c r="A32" s="1"/>
      <c r="B32" s="1"/>
      <c r="C32" s="1" t="s">
        <v>200</v>
      </c>
      <c r="D32" s="1" t="s">
        <v>355</v>
      </c>
      <c r="E32" s="1"/>
    </row>
    <row r="33" spans="1:5" x14ac:dyDescent="0.25">
      <c r="A33" s="1"/>
      <c r="B33" s="1"/>
      <c r="C33" s="1" t="s">
        <v>201</v>
      </c>
      <c r="D33" s="1" t="s">
        <v>356</v>
      </c>
      <c r="E33" s="1"/>
    </row>
    <row r="34" spans="1:5" x14ac:dyDescent="0.25">
      <c r="A34" s="1"/>
      <c r="B34" s="1"/>
      <c r="C34" s="1" t="s">
        <v>202</v>
      </c>
      <c r="D34" s="1" t="s">
        <v>357</v>
      </c>
      <c r="E34" s="1"/>
    </row>
    <row r="35" spans="1:5" x14ac:dyDescent="0.25">
      <c r="A35" s="1"/>
      <c r="B35" s="1"/>
      <c r="C35" s="1" t="s">
        <v>203</v>
      </c>
      <c r="D35" s="1" t="s">
        <v>358</v>
      </c>
      <c r="E35" s="1"/>
    </row>
    <row r="36" spans="1:5" x14ac:dyDescent="0.25">
      <c r="A36" s="1"/>
      <c r="B36" s="1"/>
      <c r="C36" s="1" t="s">
        <v>204</v>
      </c>
      <c r="D36" s="1" t="s">
        <v>359</v>
      </c>
      <c r="E36" s="1"/>
    </row>
    <row r="37" spans="1:5" x14ac:dyDescent="0.25">
      <c r="A37" s="1"/>
      <c r="B37" s="1"/>
      <c r="C37" s="1" t="s">
        <v>205</v>
      </c>
      <c r="D37" s="1" t="s">
        <v>360</v>
      </c>
      <c r="E37" s="1"/>
    </row>
    <row r="38" spans="1:5" x14ac:dyDescent="0.25">
      <c r="A38" s="1"/>
      <c r="B38" s="1"/>
      <c r="C38" s="1" t="s">
        <v>206</v>
      </c>
      <c r="D38" s="1" t="s">
        <v>361</v>
      </c>
      <c r="E38" s="1"/>
    </row>
    <row r="39" spans="1:5" x14ac:dyDescent="0.25">
      <c r="A39" s="1"/>
      <c r="B39" s="1"/>
      <c r="C39" s="1" t="s">
        <v>207</v>
      </c>
      <c r="D39" s="1" t="s">
        <v>362</v>
      </c>
      <c r="E39" s="1"/>
    </row>
    <row r="40" spans="1:5" x14ac:dyDescent="0.25">
      <c r="A40" s="1"/>
      <c r="B40" s="1"/>
      <c r="C40" s="1" t="s">
        <v>208</v>
      </c>
      <c r="D40" s="1" t="s">
        <v>363</v>
      </c>
      <c r="E40" s="1"/>
    </row>
    <row r="41" spans="1:5" x14ac:dyDescent="0.25">
      <c r="A41" s="1"/>
      <c r="B41" s="1"/>
      <c r="C41" s="1" t="s">
        <v>209</v>
      </c>
      <c r="D41" s="1" t="s">
        <v>364</v>
      </c>
      <c r="E41" s="1"/>
    </row>
    <row r="42" spans="1:5" x14ac:dyDescent="0.25">
      <c r="A42" s="1"/>
      <c r="B42" s="1"/>
      <c r="C42" s="1" t="s">
        <v>210</v>
      </c>
      <c r="D42" s="1" t="s">
        <v>365</v>
      </c>
      <c r="E42" s="1"/>
    </row>
    <row r="43" spans="1:5" x14ac:dyDescent="0.25">
      <c r="A43" s="1"/>
      <c r="B43" s="1"/>
      <c r="C43" s="1" t="s">
        <v>211</v>
      </c>
      <c r="D43" s="1" t="s">
        <v>366</v>
      </c>
      <c r="E43" s="1"/>
    </row>
    <row r="44" spans="1:5" x14ac:dyDescent="0.25">
      <c r="A44" s="1"/>
      <c r="B44" s="1"/>
      <c r="C44" s="1" t="s">
        <v>212</v>
      </c>
      <c r="D44" s="1" t="s">
        <v>367</v>
      </c>
      <c r="E44" s="1"/>
    </row>
    <row r="45" spans="1:5" x14ac:dyDescent="0.25">
      <c r="A45" s="1"/>
      <c r="B45" s="1"/>
      <c r="C45" s="1" t="s">
        <v>213</v>
      </c>
      <c r="D45" s="1" t="s">
        <v>368</v>
      </c>
      <c r="E45" s="1"/>
    </row>
    <row r="46" spans="1:5" x14ac:dyDescent="0.25">
      <c r="A46" s="1"/>
      <c r="B46" s="1"/>
      <c r="C46" s="1" t="s">
        <v>214</v>
      </c>
      <c r="D46" s="1" t="s">
        <v>369</v>
      </c>
      <c r="E46" s="1"/>
    </row>
    <row r="47" spans="1:5" x14ac:dyDescent="0.25">
      <c r="A47" s="1"/>
      <c r="B47" s="1"/>
      <c r="C47" s="1" t="s">
        <v>215</v>
      </c>
      <c r="D47" s="1" t="s">
        <v>370</v>
      </c>
      <c r="E47" s="1"/>
    </row>
    <row r="48" spans="1:5" x14ac:dyDescent="0.25">
      <c r="A48" s="1"/>
      <c r="B48" s="1"/>
      <c r="C48" s="1" t="s">
        <v>216</v>
      </c>
      <c r="D48" s="1" t="s">
        <v>371</v>
      </c>
      <c r="E48" s="1"/>
    </row>
    <row r="49" spans="1:5" ht="30" x14ac:dyDescent="0.25">
      <c r="A49" s="1"/>
      <c r="B49" s="1"/>
      <c r="C49" s="1" t="s">
        <v>217</v>
      </c>
      <c r="D49" s="1" t="s">
        <v>372</v>
      </c>
      <c r="E49" s="1"/>
    </row>
    <row r="50" spans="1:5" ht="30" x14ac:dyDescent="0.25">
      <c r="A50" s="1"/>
      <c r="B50" s="1"/>
      <c r="C50" s="1" t="s">
        <v>218</v>
      </c>
      <c r="D50" s="1" t="s">
        <v>373</v>
      </c>
      <c r="E50" s="1"/>
    </row>
    <row r="51" spans="1:5" x14ac:dyDescent="0.25">
      <c r="A51" s="1"/>
      <c r="B51" s="1"/>
      <c r="C51" s="1" t="s">
        <v>219</v>
      </c>
      <c r="D51" s="1" t="s">
        <v>374</v>
      </c>
      <c r="E51" s="1"/>
    </row>
    <row r="52" spans="1:5" x14ac:dyDescent="0.25">
      <c r="A52" s="1"/>
      <c r="B52" s="1"/>
      <c r="C52" s="1" t="s">
        <v>220</v>
      </c>
      <c r="D52" s="1" t="s">
        <v>375</v>
      </c>
      <c r="E52" s="1"/>
    </row>
    <row r="53" spans="1:5" x14ac:dyDescent="0.25">
      <c r="A53" s="1"/>
      <c r="B53" s="1"/>
      <c r="C53" s="1" t="s">
        <v>221</v>
      </c>
      <c r="D53" s="1" t="s">
        <v>376</v>
      </c>
      <c r="E53" s="1"/>
    </row>
    <row r="54" spans="1:5" x14ac:dyDescent="0.25">
      <c r="A54" s="1"/>
      <c r="B54" s="1"/>
      <c r="C54" s="1" t="s">
        <v>222</v>
      </c>
      <c r="D54" s="1" t="s">
        <v>377</v>
      </c>
      <c r="E54" s="1"/>
    </row>
    <row r="55" spans="1:5" x14ac:dyDescent="0.25">
      <c r="A55" s="1"/>
      <c r="B55" s="1"/>
      <c r="C55" s="1" t="s">
        <v>223</v>
      </c>
      <c r="D55" s="1" t="s">
        <v>378</v>
      </c>
      <c r="E55" s="1"/>
    </row>
    <row r="56" spans="1:5" x14ac:dyDescent="0.25">
      <c r="A56" s="1"/>
      <c r="B56" s="1"/>
      <c r="C56" s="1" t="s">
        <v>224</v>
      </c>
      <c r="D56" s="1" t="s">
        <v>379</v>
      </c>
      <c r="E56" s="1"/>
    </row>
    <row r="57" spans="1:5" x14ac:dyDescent="0.25">
      <c r="A57" s="1"/>
      <c r="B57" s="1"/>
      <c r="C57" s="1" t="s">
        <v>225</v>
      </c>
      <c r="D57" s="1" t="s">
        <v>380</v>
      </c>
      <c r="E57" s="1"/>
    </row>
    <row r="58" spans="1:5" x14ac:dyDescent="0.25">
      <c r="A58" s="1"/>
      <c r="B58" s="1"/>
      <c r="C58" s="1" t="s">
        <v>226</v>
      </c>
      <c r="D58" s="1" t="s">
        <v>381</v>
      </c>
      <c r="E58" s="1"/>
    </row>
    <row r="59" spans="1:5" x14ac:dyDescent="0.25">
      <c r="A59" s="1"/>
      <c r="B59" s="1"/>
      <c r="C59" s="1" t="s">
        <v>227</v>
      </c>
      <c r="D59" s="1" t="s">
        <v>382</v>
      </c>
      <c r="E59" s="1"/>
    </row>
    <row r="60" spans="1:5" x14ac:dyDescent="0.25">
      <c r="A60" s="1"/>
      <c r="B60" s="1"/>
      <c r="C60" s="1" t="s">
        <v>228</v>
      </c>
      <c r="D60" s="1" t="s">
        <v>383</v>
      </c>
      <c r="E60" s="1"/>
    </row>
    <row r="61" spans="1:5" ht="30" x14ac:dyDescent="0.25">
      <c r="A61" s="1"/>
      <c r="B61" s="1"/>
      <c r="C61" s="1" t="s">
        <v>229</v>
      </c>
      <c r="D61" s="1" t="s">
        <v>384</v>
      </c>
      <c r="E61" s="1"/>
    </row>
    <row r="62" spans="1:5" x14ac:dyDescent="0.25">
      <c r="A62" s="1"/>
      <c r="B62" s="1"/>
      <c r="C62" s="1" t="s">
        <v>230</v>
      </c>
      <c r="D62" s="1" t="s">
        <v>385</v>
      </c>
      <c r="E62" s="1"/>
    </row>
    <row r="63" spans="1:5" ht="30" x14ac:dyDescent="0.25">
      <c r="A63" s="1"/>
      <c r="B63" s="1"/>
      <c r="C63" s="1" t="s">
        <v>231</v>
      </c>
      <c r="D63" s="1" t="s">
        <v>386</v>
      </c>
      <c r="E63" s="1"/>
    </row>
    <row r="64" spans="1:5" x14ac:dyDescent="0.25">
      <c r="A64" s="1"/>
      <c r="B64" s="1"/>
      <c r="C64" s="1" t="s">
        <v>232</v>
      </c>
      <c r="D64" s="1" t="s">
        <v>387</v>
      </c>
      <c r="E64" s="1"/>
    </row>
    <row r="65" spans="1:5" x14ac:dyDescent="0.25">
      <c r="A65" s="1"/>
      <c r="B65" s="1"/>
      <c r="C65" s="1" t="s">
        <v>233</v>
      </c>
      <c r="D65" s="1" t="s">
        <v>388</v>
      </c>
      <c r="E65" s="1"/>
    </row>
    <row r="66" spans="1:5" x14ac:dyDescent="0.25">
      <c r="A66" s="1"/>
      <c r="B66" s="1"/>
      <c r="C66" s="1" t="s">
        <v>234</v>
      </c>
      <c r="D66" s="1" t="s">
        <v>389</v>
      </c>
      <c r="E66" s="1"/>
    </row>
    <row r="67" spans="1:5" x14ac:dyDescent="0.25">
      <c r="A67" s="1"/>
      <c r="B67" s="1"/>
      <c r="C67" s="1" t="s">
        <v>235</v>
      </c>
      <c r="D67" s="1" t="s">
        <v>390</v>
      </c>
      <c r="E67" s="1"/>
    </row>
    <row r="68" spans="1:5" x14ac:dyDescent="0.25">
      <c r="A68" s="1"/>
      <c r="B68" s="1"/>
      <c r="C68" s="1" t="s">
        <v>236</v>
      </c>
      <c r="D68" s="1" t="s">
        <v>391</v>
      </c>
      <c r="E68" s="1"/>
    </row>
    <row r="69" spans="1:5" ht="30" x14ac:dyDescent="0.25">
      <c r="A69" s="1"/>
      <c r="B69" s="1"/>
      <c r="C69" s="1" t="s">
        <v>237</v>
      </c>
      <c r="D69" s="1" t="s">
        <v>392</v>
      </c>
      <c r="E69" s="1"/>
    </row>
    <row r="70" spans="1:5" ht="30" x14ac:dyDescent="0.25">
      <c r="A70" s="1"/>
      <c r="B70" s="1"/>
      <c r="C70" s="1" t="s">
        <v>238</v>
      </c>
      <c r="D70" s="1" t="s">
        <v>393</v>
      </c>
      <c r="E70" s="1"/>
    </row>
    <row r="71" spans="1:5" x14ac:dyDescent="0.25">
      <c r="A71" s="1"/>
      <c r="B71" s="1"/>
      <c r="C71" s="1" t="s">
        <v>239</v>
      </c>
      <c r="D71" s="1" t="s">
        <v>394</v>
      </c>
      <c r="E71" s="1"/>
    </row>
    <row r="72" spans="1:5" x14ac:dyDescent="0.25">
      <c r="A72" s="1"/>
      <c r="B72" s="1"/>
      <c r="C72" s="1" t="s">
        <v>240</v>
      </c>
      <c r="D72" s="1" t="s">
        <v>395</v>
      </c>
      <c r="E72" s="1"/>
    </row>
    <row r="73" spans="1:5" x14ac:dyDescent="0.25">
      <c r="A73" s="1"/>
      <c r="B73" s="1"/>
      <c r="C73" s="1" t="s">
        <v>241</v>
      </c>
      <c r="D73" s="1" t="s">
        <v>396</v>
      </c>
      <c r="E73" s="1"/>
    </row>
    <row r="74" spans="1:5" x14ac:dyDescent="0.25">
      <c r="A74" s="1"/>
      <c r="B74" s="1"/>
      <c r="C74" s="1" t="s">
        <v>242</v>
      </c>
      <c r="D74" s="1" t="s">
        <v>397</v>
      </c>
      <c r="E74" s="1"/>
    </row>
    <row r="75" spans="1:5" x14ac:dyDescent="0.25">
      <c r="A75" s="1"/>
      <c r="B75" s="1"/>
      <c r="C75" s="1" t="s">
        <v>243</v>
      </c>
      <c r="D75" s="1" t="s">
        <v>398</v>
      </c>
      <c r="E75" s="1"/>
    </row>
    <row r="76" spans="1:5" x14ac:dyDescent="0.25">
      <c r="A76" s="1"/>
      <c r="B76" s="1"/>
      <c r="C76" s="1" t="s">
        <v>244</v>
      </c>
      <c r="D76" s="1" t="s">
        <v>399</v>
      </c>
      <c r="E76" s="1"/>
    </row>
    <row r="77" spans="1:5" x14ac:dyDescent="0.25">
      <c r="A77" s="1"/>
      <c r="B77" s="1"/>
      <c r="C77" s="1" t="s">
        <v>245</v>
      </c>
      <c r="D77" s="1" t="s">
        <v>400</v>
      </c>
      <c r="E77" s="1"/>
    </row>
    <row r="78" spans="1:5" x14ac:dyDescent="0.25">
      <c r="A78" s="1"/>
      <c r="B78" s="1"/>
      <c r="C78" s="1" t="s">
        <v>246</v>
      </c>
      <c r="D78" s="1" t="s">
        <v>401</v>
      </c>
      <c r="E78" s="1"/>
    </row>
    <row r="79" spans="1:5" x14ac:dyDescent="0.25">
      <c r="A79" s="1"/>
      <c r="B79" s="1"/>
      <c r="C79" s="1" t="s">
        <v>247</v>
      </c>
      <c r="D79" s="1" t="s">
        <v>402</v>
      </c>
      <c r="E79" s="1"/>
    </row>
    <row r="80" spans="1:5" x14ac:dyDescent="0.25">
      <c r="A80" s="1"/>
      <c r="B80" s="1"/>
      <c r="C80" s="1" t="s">
        <v>248</v>
      </c>
      <c r="D80" s="1" t="s">
        <v>403</v>
      </c>
      <c r="E80" s="1"/>
    </row>
    <row r="81" spans="1:5" x14ac:dyDescent="0.25">
      <c r="A81" s="1"/>
      <c r="B81" s="1"/>
      <c r="C81" s="1" t="s">
        <v>249</v>
      </c>
      <c r="D81" s="1" t="s">
        <v>404</v>
      </c>
      <c r="E81" s="1"/>
    </row>
    <row r="82" spans="1:5" x14ac:dyDescent="0.25">
      <c r="A82" s="1"/>
      <c r="B82" s="1"/>
      <c r="C82" s="1" t="s">
        <v>250</v>
      </c>
      <c r="D82" s="1" t="s">
        <v>405</v>
      </c>
      <c r="E82" s="1"/>
    </row>
    <row r="83" spans="1:5" x14ac:dyDescent="0.25">
      <c r="A83" s="1"/>
      <c r="B83" s="1"/>
      <c r="C83" s="1" t="s">
        <v>251</v>
      </c>
      <c r="D83" s="1" t="s">
        <v>406</v>
      </c>
      <c r="E83" s="1"/>
    </row>
    <row r="84" spans="1:5" x14ac:dyDescent="0.25">
      <c r="A84" s="1"/>
      <c r="B84" s="1"/>
      <c r="C84" s="1" t="s">
        <v>252</v>
      </c>
      <c r="D84" s="1" t="s">
        <v>407</v>
      </c>
      <c r="E84" s="1"/>
    </row>
    <row r="85" spans="1:5" x14ac:dyDescent="0.25">
      <c r="A85" s="1"/>
      <c r="B85" s="1"/>
      <c r="C85" s="1" t="s">
        <v>253</v>
      </c>
      <c r="D85" s="1" t="s">
        <v>408</v>
      </c>
      <c r="E85" s="1"/>
    </row>
    <row r="86" spans="1:5" x14ac:dyDescent="0.25">
      <c r="A86" s="1"/>
      <c r="B86" s="1"/>
      <c r="C86" s="1" t="s">
        <v>254</v>
      </c>
      <c r="D86" s="1" t="s">
        <v>409</v>
      </c>
      <c r="E86" s="1"/>
    </row>
    <row r="87" spans="1:5" x14ac:dyDescent="0.25">
      <c r="A87" s="1"/>
      <c r="B87" s="1"/>
      <c r="C87" s="1" t="s">
        <v>255</v>
      </c>
      <c r="D87" s="1" t="s">
        <v>410</v>
      </c>
      <c r="E87" s="1"/>
    </row>
    <row r="88" spans="1:5" x14ac:dyDescent="0.25">
      <c r="A88" s="1"/>
      <c r="B88" s="1"/>
      <c r="C88" s="1" t="s">
        <v>256</v>
      </c>
      <c r="D88" s="1" t="s">
        <v>411</v>
      </c>
      <c r="E88" s="1"/>
    </row>
    <row r="89" spans="1:5" x14ac:dyDescent="0.25">
      <c r="A89" s="1"/>
      <c r="B89" s="1"/>
      <c r="C89" s="1" t="s">
        <v>257</v>
      </c>
      <c r="D89" s="1" t="s">
        <v>412</v>
      </c>
      <c r="E89" s="1"/>
    </row>
    <row r="90" spans="1:5" x14ac:dyDescent="0.25">
      <c r="A90" s="1"/>
      <c r="B90" s="1"/>
      <c r="C90" s="1" t="s">
        <v>258</v>
      </c>
      <c r="D90" s="1" t="s">
        <v>413</v>
      </c>
      <c r="E90" s="1"/>
    </row>
    <row r="91" spans="1:5" x14ac:dyDescent="0.25">
      <c r="A91" s="1"/>
      <c r="B91" s="1"/>
      <c r="C91" s="1" t="s">
        <v>259</v>
      </c>
      <c r="D91" s="1" t="s">
        <v>414</v>
      </c>
      <c r="E91" s="1"/>
    </row>
    <row r="92" spans="1:5" x14ac:dyDescent="0.25">
      <c r="A92" s="1"/>
      <c r="B92" s="1"/>
      <c r="C92" s="1" t="s">
        <v>260</v>
      </c>
      <c r="D92" s="1" t="s">
        <v>415</v>
      </c>
      <c r="E92" s="1"/>
    </row>
    <row r="93" spans="1:5" x14ac:dyDescent="0.25">
      <c r="A93" s="1"/>
      <c r="B93" s="1"/>
      <c r="C93" s="1" t="s">
        <v>261</v>
      </c>
      <c r="D93" s="1" t="s">
        <v>416</v>
      </c>
      <c r="E93" s="1"/>
    </row>
    <row r="94" spans="1:5" x14ac:dyDescent="0.25">
      <c r="A94" s="1"/>
      <c r="B94" s="1"/>
      <c r="C94" s="1" t="s">
        <v>262</v>
      </c>
      <c r="D94" s="1" t="s">
        <v>417</v>
      </c>
      <c r="E94" s="1"/>
    </row>
    <row r="95" spans="1:5" x14ac:dyDescent="0.25">
      <c r="A95" s="1"/>
      <c r="B95" s="1"/>
      <c r="C95" s="1" t="s">
        <v>263</v>
      </c>
      <c r="D95" s="1" t="s">
        <v>418</v>
      </c>
      <c r="E95" s="1"/>
    </row>
    <row r="96" spans="1:5" x14ac:dyDescent="0.25">
      <c r="A96" s="1"/>
      <c r="B96" s="1"/>
      <c r="C96" s="1" t="s">
        <v>264</v>
      </c>
      <c r="D96" s="1" t="s">
        <v>419</v>
      </c>
      <c r="E96" s="1"/>
    </row>
    <row r="97" spans="1:5" x14ac:dyDescent="0.25">
      <c r="A97" s="1"/>
      <c r="B97" s="1"/>
      <c r="C97" s="1" t="s">
        <v>265</v>
      </c>
      <c r="D97" s="1" t="s">
        <v>420</v>
      </c>
      <c r="E97" s="1"/>
    </row>
    <row r="98" spans="1:5" x14ac:dyDescent="0.25">
      <c r="A98" s="1"/>
      <c r="B98" s="1"/>
      <c r="C98" s="1" t="s">
        <v>266</v>
      </c>
      <c r="D98" s="1" t="s">
        <v>421</v>
      </c>
      <c r="E98" s="1"/>
    </row>
    <row r="99" spans="1:5" x14ac:dyDescent="0.25">
      <c r="A99" s="1"/>
      <c r="B99" s="1"/>
      <c r="C99" s="1" t="s">
        <v>267</v>
      </c>
      <c r="D99" s="1" t="s">
        <v>422</v>
      </c>
      <c r="E99" s="1"/>
    </row>
    <row r="100" spans="1:5" x14ac:dyDescent="0.25">
      <c r="A100" s="1"/>
      <c r="B100" s="1"/>
      <c r="C100" s="1" t="s">
        <v>268</v>
      </c>
      <c r="D100" s="1" t="s">
        <v>423</v>
      </c>
      <c r="E100" s="1"/>
    </row>
    <row r="101" spans="1:5" x14ac:dyDescent="0.25">
      <c r="A101" s="1"/>
      <c r="B101" s="1"/>
      <c r="C101" s="1" t="s">
        <v>269</v>
      </c>
      <c r="D101" s="1" t="s">
        <v>424</v>
      </c>
      <c r="E101" s="1"/>
    </row>
    <row r="102" spans="1:5" x14ac:dyDescent="0.25">
      <c r="A102" s="1"/>
      <c r="B102" s="1"/>
      <c r="C102" s="1" t="s">
        <v>270</v>
      </c>
      <c r="D102" s="1" t="s">
        <v>425</v>
      </c>
      <c r="E102" s="1"/>
    </row>
    <row r="103" spans="1:5" x14ac:dyDescent="0.25">
      <c r="A103" s="1"/>
      <c r="B103" s="1"/>
      <c r="C103" s="1" t="s">
        <v>271</v>
      </c>
      <c r="D103" s="1" t="s">
        <v>426</v>
      </c>
      <c r="E103" s="1"/>
    </row>
    <row r="104" spans="1:5" x14ac:dyDescent="0.25">
      <c r="A104" s="1"/>
      <c r="B104" s="1"/>
      <c r="C104" s="1" t="s">
        <v>272</v>
      </c>
      <c r="D104" s="1" t="s">
        <v>427</v>
      </c>
      <c r="E104" s="1"/>
    </row>
    <row r="105" spans="1:5" x14ac:dyDescent="0.25">
      <c r="A105" s="1"/>
      <c r="B105" s="1"/>
      <c r="C105" s="1" t="s">
        <v>273</v>
      </c>
      <c r="D105" s="1" t="s">
        <v>428</v>
      </c>
      <c r="E105" s="1"/>
    </row>
    <row r="106" spans="1:5" x14ac:dyDescent="0.25">
      <c r="A106" s="1"/>
      <c r="B106" s="1"/>
      <c r="C106" s="1" t="s">
        <v>274</v>
      </c>
      <c r="D106" s="1" t="s">
        <v>429</v>
      </c>
      <c r="E106" s="1"/>
    </row>
    <row r="107" spans="1:5" x14ac:dyDescent="0.25">
      <c r="A107" s="1"/>
      <c r="B107" s="1"/>
      <c r="C107" s="1" t="s">
        <v>275</v>
      </c>
      <c r="D107" s="1" t="s">
        <v>430</v>
      </c>
      <c r="E107" s="1"/>
    </row>
    <row r="108" spans="1:5" x14ac:dyDescent="0.25">
      <c r="A108" s="1"/>
      <c r="B108" s="1"/>
      <c r="C108" s="1" t="s">
        <v>276</v>
      </c>
      <c r="D108" s="1" t="s">
        <v>431</v>
      </c>
      <c r="E108" s="1"/>
    </row>
    <row r="109" spans="1:5" x14ac:dyDescent="0.25">
      <c r="A109" s="1"/>
      <c r="B109" s="1"/>
      <c r="C109" s="1" t="s">
        <v>277</v>
      </c>
      <c r="D109" s="1" t="s">
        <v>432</v>
      </c>
      <c r="E109" s="1"/>
    </row>
    <row r="110" spans="1:5" x14ac:dyDescent="0.25">
      <c r="A110" s="1"/>
      <c r="B110" s="1"/>
      <c r="C110" s="1" t="s">
        <v>278</v>
      </c>
      <c r="D110" s="1" t="s">
        <v>433</v>
      </c>
      <c r="E110" s="1"/>
    </row>
    <row r="111" spans="1:5" x14ac:dyDescent="0.25">
      <c r="A111" s="1"/>
      <c r="B111" s="1"/>
      <c r="C111" s="1" t="s">
        <v>279</v>
      </c>
      <c r="D111" s="1" t="s">
        <v>434</v>
      </c>
      <c r="E111" s="1"/>
    </row>
    <row r="112" spans="1:5" x14ac:dyDescent="0.25">
      <c r="A112" s="1"/>
      <c r="B112" s="1"/>
      <c r="C112" s="1" t="s">
        <v>280</v>
      </c>
      <c r="D112" s="1" t="s">
        <v>435</v>
      </c>
      <c r="E112" s="1"/>
    </row>
    <row r="113" spans="1:5" x14ac:dyDescent="0.25">
      <c r="A113" s="1"/>
      <c r="B113" s="1"/>
      <c r="C113" s="1" t="s">
        <v>281</v>
      </c>
      <c r="D113" s="1" t="s">
        <v>436</v>
      </c>
      <c r="E113" s="1"/>
    </row>
    <row r="114" spans="1:5" x14ac:dyDescent="0.25">
      <c r="A114" s="1"/>
      <c r="B114" s="1"/>
      <c r="C114" s="1" t="s">
        <v>282</v>
      </c>
      <c r="D114" s="1" t="s">
        <v>437</v>
      </c>
      <c r="E114" s="1"/>
    </row>
    <row r="115" spans="1:5" x14ac:dyDescent="0.25">
      <c r="A115" s="1"/>
      <c r="B115" s="1"/>
      <c r="C115" s="1" t="s">
        <v>283</v>
      </c>
      <c r="D115" s="1" t="s">
        <v>438</v>
      </c>
      <c r="E115" s="1"/>
    </row>
    <row r="116" spans="1:5" x14ac:dyDescent="0.25">
      <c r="A116" s="1"/>
      <c r="B116" s="1"/>
      <c r="C116" s="1" t="s">
        <v>284</v>
      </c>
      <c r="D116" s="1" t="s">
        <v>439</v>
      </c>
      <c r="E116" s="1"/>
    </row>
    <row r="117" spans="1:5" x14ac:dyDescent="0.25">
      <c r="A117" s="1"/>
      <c r="B117" s="1"/>
      <c r="C117" s="1" t="s">
        <v>285</v>
      </c>
      <c r="D117" s="1" t="s">
        <v>440</v>
      </c>
      <c r="E117" s="1"/>
    </row>
    <row r="118" spans="1:5" x14ac:dyDescent="0.25">
      <c r="A118" s="1"/>
      <c r="B118" s="1"/>
      <c r="C118" s="1" t="s">
        <v>286</v>
      </c>
      <c r="D118" s="1" t="s">
        <v>441</v>
      </c>
      <c r="E118" s="1"/>
    </row>
    <row r="119" spans="1:5" x14ac:dyDescent="0.25">
      <c r="A119" s="1"/>
      <c r="B119" s="1"/>
      <c r="C119" s="1" t="s">
        <v>287</v>
      </c>
      <c r="D119" s="1" t="s">
        <v>442</v>
      </c>
      <c r="E119" s="1"/>
    </row>
    <row r="120" spans="1:5" x14ac:dyDescent="0.25">
      <c r="A120" s="1"/>
      <c r="B120" s="1"/>
      <c r="C120" s="1" t="s">
        <v>288</v>
      </c>
      <c r="D120" s="1" t="s">
        <v>443</v>
      </c>
      <c r="E120" s="1"/>
    </row>
    <row r="121" spans="1:5" x14ac:dyDescent="0.25">
      <c r="A121" s="1"/>
      <c r="B121" s="1"/>
      <c r="C121" s="1" t="s">
        <v>289</v>
      </c>
      <c r="D121" s="1" t="s">
        <v>444</v>
      </c>
      <c r="E121" s="1"/>
    </row>
    <row r="122" spans="1:5" x14ac:dyDescent="0.25">
      <c r="A122" s="1"/>
      <c r="B122" s="1"/>
      <c r="C122" s="1" t="s">
        <v>290</v>
      </c>
      <c r="D122" s="1" t="s">
        <v>445</v>
      </c>
      <c r="E122" s="1"/>
    </row>
    <row r="123" spans="1:5" x14ac:dyDescent="0.25">
      <c r="A123" s="1"/>
      <c r="B123" s="1"/>
      <c r="C123" s="1" t="s">
        <v>291</v>
      </c>
      <c r="D123" s="1" t="s">
        <v>446</v>
      </c>
      <c r="E123" s="1"/>
    </row>
    <row r="124" spans="1:5" x14ac:dyDescent="0.25">
      <c r="A124" s="1"/>
      <c r="B124" s="1"/>
      <c r="C124" s="1" t="s">
        <v>292</v>
      </c>
      <c r="D124" s="1" t="s">
        <v>447</v>
      </c>
      <c r="E124" s="1"/>
    </row>
    <row r="125" spans="1:5" x14ac:dyDescent="0.25">
      <c r="A125" s="1"/>
      <c r="B125" s="1"/>
      <c r="C125" s="1" t="s">
        <v>293</v>
      </c>
      <c r="D125" s="1" t="s">
        <v>448</v>
      </c>
      <c r="E125" s="1"/>
    </row>
    <row r="126" spans="1:5" x14ac:dyDescent="0.25">
      <c r="A126" s="1"/>
      <c r="B126" s="1"/>
      <c r="C126" s="1" t="s">
        <v>294</v>
      </c>
      <c r="D126" s="1" t="s">
        <v>449</v>
      </c>
      <c r="E126" s="1"/>
    </row>
    <row r="127" spans="1:5" x14ac:dyDescent="0.25">
      <c r="A127" s="1"/>
      <c r="B127" s="1"/>
      <c r="C127" s="1" t="s">
        <v>295</v>
      </c>
      <c r="D127" s="1" t="s">
        <v>450</v>
      </c>
      <c r="E127" s="1"/>
    </row>
    <row r="128" spans="1:5" x14ac:dyDescent="0.25">
      <c r="A128" s="1"/>
      <c r="B128" s="1"/>
      <c r="C128" s="1" t="s">
        <v>296</v>
      </c>
      <c r="D128" s="1" t="s">
        <v>451</v>
      </c>
      <c r="E128" s="1"/>
    </row>
    <row r="129" spans="1:5" x14ac:dyDescent="0.25">
      <c r="A129" s="1"/>
      <c r="B129" s="1"/>
      <c r="C129" s="1" t="s">
        <v>297</v>
      </c>
      <c r="D129" s="1" t="s">
        <v>452</v>
      </c>
      <c r="E129" s="1"/>
    </row>
    <row r="130" spans="1:5" x14ac:dyDescent="0.25">
      <c r="A130" s="1"/>
      <c r="B130" s="1"/>
      <c r="C130" s="1" t="s">
        <v>298</v>
      </c>
      <c r="D130" s="1" t="s">
        <v>453</v>
      </c>
      <c r="E130" s="1"/>
    </row>
    <row r="131" spans="1:5" x14ac:dyDescent="0.25">
      <c r="A131" s="1"/>
      <c r="B131" s="1"/>
      <c r="C131" s="1" t="s">
        <v>299</v>
      </c>
      <c r="D131" s="1" t="s">
        <v>454</v>
      </c>
      <c r="E131" s="1"/>
    </row>
    <row r="132" spans="1:5" x14ac:dyDescent="0.25">
      <c r="A132" s="1"/>
      <c r="B132" s="1"/>
      <c r="C132" s="1" t="s">
        <v>300</v>
      </c>
      <c r="D132" s="1" t="s">
        <v>455</v>
      </c>
      <c r="E132" s="1"/>
    </row>
    <row r="133" spans="1:5" x14ac:dyDescent="0.25">
      <c r="A133" s="1"/>
      <c r="B133" s="1"/>
      <c r="C133" s="1" t="s">
        <v>301</v>
      </c>
      <c r="D133" s="1" t="s">
        <v>456</v>
      </c>
      <c r="E133" s="1"/>
    </row>
    <row r="134" spans="1:5" x14ac:dyDescent="0.25">
      <c r="A134" s="1"/>
      <c r="B134" s="1"/>
      <c r="C134" s="1" t="s">
        <v>302</v>
      </c>
      <c r="D134" s="1" t="s">
        <v>457</v>
      </c>
      <c r="E134" s="1"/>
    </row>
    <row r="135" spans="1:5" x14ac:dyDescent="0.25">
      <c r="A135" s="1"/>
      <c r="B135" s="1"/>
      <c r="C135" s="1" t="s">
        <v>303</v>
      </c>
      <c r="D135" s="1" t="s">
        <v>458</v>
      </c>
      <c r="E135" s="1"/>
    </row>
    <row r="136" spans="1:5" x14ac:dyDescent="0.25">
      <c r="A136" s="1"/>
      <c r="B136" s="1"/>
      <c r="C136" s="1" t="s">
        <v>304</v>
      </c>
      <c r="D136" s="1" t="s">
        <v>459</v>
      </c>
      <c r="E136" s="1"/>
    </row>
    <row r="137" spans="1:5" x14ac:dyDescent="0.25">
      <c r="A137" s="1"/>
      <c r="B137" s="1"/>
      <c r="C137" s="1" t="s">
        <v>305</v>
      </c>
      <c r="D137" s="1" t="s">
        <v>460</v>
      </c>
      <c r="E137" s="1"/>
    </row>
    <row r="138" spans="1:5" x14ac:dyDescent="0.25">
      <c r="A138" s="1"/>
      <c r="B138" s="1"/>
      <c r="C138" s="1" t="s">
        <v>306</v>
      </c>
      <c r="D138" s="1" t="s">
        <v>461</v>
      </c>
      <c r="E138" s="1"/>
    </row>
    <row r="139" spans="1:5" x14ac:dyDescent="0.25">
      <c r="A139" s="1"/>
      <c r="B139" s="1"/>
      <c r="C139" s="1" t="s">
        <v>307</v>
      </c>
      <c r="D139" s="1" t="s">
        <v>462</v>
      </c>
      <c r="E139" s="1"/>
    </row>
    <row r="140" spans="1:5" x14ac:dyDescent="0.25">
      <c r="A140" s="1"/>
      <c r="B140" s="1"/>
      <c r="C140" s="1" t="s">
        <v>308</v>
      </c>
      <c r="D140" s="1" t="s">
        <v>463</v>
      </c>
      <c r="E140" s="1"/>
    </row>
    <row r="141" spans="1:5" x14ac:dyDescent="0.25">
      <c r="A141" s="1"/>
      <c r="B141" s="1"/>
      <c r="C141" s="1" t="s">
        <v>309</v>
      </c>
      <c r="D141" s="1" t="s">
        <v>464</v>
      </c>
      <c r="E141" s="1"/>
    </row>
    <row r="142" spans="1:5" x14ac:dyDescent="0.25">
      <c r="A142" s="1"/>
      <c r="B142" s="1"/>
      <c r="C142" s="1" t="s">
        <v>310</v>
      </c>
      <c r="D142" s="1" t="s">
        <v>465</v>
      </c>
      <c r="E142" s="1"/>
    </row>
    <row r="143" spans="1:5" x14ac:dyDescent="0.25">
      <c r="A143" s="1"/>
      <c r="B143" s="1"/>
      <c r="C143" s="1" t="s">
        <v>311</v>
      </c>
      <c r="D143" s="1" t="s">
        <v>466</v>
      </c>
      <c r="E143" s="1"/>
    </row>
    <row r="144" spans="1:5" x14ac:dyDescent="0.25">
      <c r="A144" s="1"/>
      <c r="B144" s="1"/>
      <c r="C144" s="1" t="s">
        <v>312</v>
      </c>
      <c r="D144" s="1" t="s">
        <v>467</v>
      </c>
      <c r="E144" s="1"/>
    </row>
    <row r="145" spans="1:5" x14ac:dyDescent="0.25">
      <c r="A145" s="1"/>
      <c r="B145" s="1"/>
      <c r="C145" s="1" t="s">
        <v>313</v>
      </c>
      <c r="D145" s="1" t="s">
        <v>468</v>
      </c>
      <c r="E145" s="1"/>
    </row>
    <row r="146" spans="1:5" x14ac:dyDescent="0.25">
      <c r="A146" s="1"/>
      <c r="B146" s="1"/>
      <c r="C146" s="1" t="s">
        <v>314</v>
      </c>
      <c r="D146" s="1" t="s">
        <v>469</v>
      </c>
      <c r="E146" s="1"/>
    </row>
    <row r="147" spans="1:5" x14ac:dyDescent="0.25">
      <c r="A147" s="1"/>
      <c r="B147" s="1"/>
      <c r="C147" s="1" t="s">
        <v>315</v>
      </c>
      <c r="D147" s="1" t="s">
        <v>470</v>
      </c>
      <c r="E147" s="1"/>
    </row>
    <row r="148" spans="1:5" x14ac:dyDescent="0.25">
      <c r="A148" s="1"/>
      <c r="B148" s="1"/>
      <c r="C148" s="1" t="s">
        <v>316</v>
      </c>
      <c r="D148" s="1" t="s">
        <v>471</v>
      </c>
      <c r="E148" s="1"/>
    </row>
    <row r="149" spans="1:5" x14ac:dyDescent="0.25">
      <c r="A149" s="1"/>
      <c r="B149" s="1"/>
      <c r="C149" s="1" t="s">
        <v>317</v>
      </c>
      <c r="D149" s="1" t="s">
        <v>472</v>
      </c>
      <c r="E149" s="1"/>
    </row>
    <row r="150" spans="1:5" x14ac:dyDescent="0.25">
      <c r="A150" s="1"/>
      <c r="B150" s="1"/>
      <c r="C150" s="1" t="s">
        <v>318</v>
      </c>
      <c r="D150" s="1" t="s">
        <v>473</v>
      </c>
      <c r="E150" s="1"/>
    </row>
    <row r="151" spans="1:5" x14ac:dyDescent="0.25">
      <c r="A151" s="1"/>
      <c r="B151" s="1"/>
      <c r="C151" s="1" t="s">
        <v>319</v>
      </c>
      <c r="D151" s="1" t="s">
        <v>474</v>
      </c>
      <c r="E151" s="1"/>
    </row>
    <row r="152" spans="1:5" x14ac:dyDescent="0.25">
      <c r="A152" s="1"/>
      <c r="B152" s="1"/>
      <c r="C152" s="1" t="s">
        <v>320</v>
      </c>
      <c r="D152" s="1" t="s">
        <v>475</v>
      </c>
      <c r="E152" s="1"/>
    </row>
    <row r="153" spans="1:5" x14ac:dyDescent="0.25">
      <c r="A153" s="1"/>
      <c r="B153" s="1"/>
      <c r="C153" s="1" t="s">
        <v>321</v>
      </c>
      <c r="D153" s="1" t="s">
        <v>476</v>
      </c>
      <c r="E153" s="1"/>
    </row>
    <row r="154" spans="1:5" x14ac:dyDescent="0.25">
      <c r="A154" s="1"/>
      <c r="B154" s="1"/>
      <c r="C154" s="1" t="s">
        <v>322</v>
      </c>
      <c r="D154" s="1" t="s">
        <v>477</v>
      </c>
      <c r="E154" s="1"/>
    </row>
    <row r="155" spans="1:5" ht="30" x14ac:dyDescent="0.25">
      <c r="A155" s="1"/>
      <c r="B155" s="1"/>
      <c r="C155" s="1" t="s">
        <v>323</v>
      </c>
      <c r="D155" s="1" t="s">
        <v>478</v>
      </c>
      <c r="E155" s="1"/>
    </row>
    <row r="156" spans="1:5" x14ac:dyDescent="0.25">
      <c r="A156" s="1"/>
      <c r="B156" s="1"/>
      <c r="C156" s="1" t="s">
        <v>324</v>
      </c>
      <c r="D156" s="1" t="s">
        <v>479</v>
      </c>
      <c r="E156" s="1"/>
    </row>
    <row r="157" spans="1:5" x14ac:dyDescent="0.25">
      <c r="A157" s="1"/>
      <c r="B157" s="1"/>
      <c r="C157" s="1" t="s">
        <v>325</v>
      </c>
      <c r="D157" s="1" t="s">
        <v>480</v>
      </c>
      <c r="E157" s="1"/>
    </row>
    <row r="158" spans="1:5" x14ac:dyDescent="0.25">
      <c r="A158" s="1"/>
      <c r="B158" s="1"/>
      <c r="C158" s="1" t="s">
        <v>326</v>
      </c>
      <c r="D158" s="1" t="s">
        <v>481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252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89" t="s">
        <v>407</v>
      </c>
      <c r="C3" s="88"/>
      <c r="D3" s="88"/>
      <c r="E3" s="88"/>
      <c r="F3" s="88"/>
      <c r="G3" s="88"/>
      <c r="H3" s="88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93" t="s">
        <v>1143</v>
      </c>
      <c r="C5" s="95" t="s">
        <v>1144</v>
      </c>
      <c r="D5" s="96"/>
      <c r="E5" s="95" t="s">
        <v>1146</v>
      </c>
      <c r="F5" s="96"/>
      <c r="G5" s="93" t="s">
        <v>1147</v>
      </c>
      <c r="H5" s="98" t="s">
        <v>1148</v>
      </c>
      <c r="I5" s="15"/>
    </row>
    <row r="6" spans="1:9" x14ac:dyDescent="0.25">
      <c r="A6" s="2"/>
      <c r="B6" s="94"/>
      <c r="C6" s="4" t="s">
        <v>654</v>
      </c>
      <c r="D6" s="4" t="s">
        <v>1145</v>
      </c>
      <c r="E6" s="4" t="s">
        <v>654</v>
      </c>
      <c r="F6" s="4" t="s">
        <v>1145</v>
      </c>
      <c r="G6" s="94"/>
      <c r="H6" s="96"/>
      <c r="I6" s="15"/>
    </row>
    <row r="7" spans="1:9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25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25">
      <c r="A13" s="1"/>
      <c r="B13" s="17" t="s">
        <v>502</v>
      </c>
      <c r="C13" s="17"/>
      <c r="D13" s="17"/>
      <c r="E13" s="17"/>
      <c r="F13" s="17"/>
      <c r="G13" s="17"/>
      <c r="H13" s="17"/>
      <c r="I13" s="1"/>
    </row>
    <row r="14" spans="1:9" x14ac:dyDescent="0.25">
      <c r="A14" s="2"/>
      <c r="B14" s="92"/>
      <c r="C14" s="88"/>
      <c r="D14" s="88"/>
      <c r="E14" s="88"/>
      <c r="F14" s="88"/>
      <c r="G14" s="88"/>
      <c r="H14" s="88"/>
      <c r="I14" s="15"/>
    </row>
    <row r="15" spans="1:9" x14ac:dyDescent="0.25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253</v>
      </c>
      <c r="C2" s="23"/>
      <c r="D2" s="23"/>
      <c r="E2" s="23"/>
      <c r="F2" s="23"/>
      <c r="G2" s="23"/>
      <c r="H2" s="1"/>
    </row>
    <row r="3" spans="1:8" x14ac:dyDescent="0.25">
      <c r="A3" s="1"/>
      <c r="B3" s="89" t="s">
        <v>408</v>
      </c>
      <c r="C3" s="88"/>
      <c r="D3" s="88"/>
      <c r="E3" s="88"/>
      <c r="F3" s="88"/>
      <c r="G3" s="88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90" x14ac:dyDescent="0.25">
      <c r="A5" s="2"/>
      <c r="B5" s="4"/>
      <c r="C5" s="4" t="s">
        <v>505</v>
      </c>
      <c r="D5" s="4" t="s">
        <v>506</v>
      </c>
      <c r="E5" s="4" t="s">
        <v>507</v>
      </c>
      <c r="F5" s="4" t="s">
        <v>508</v>
      </c>
      <c r="G5" s="4" t="s">
        <v>509</v>
      </c>
      <c r="H5" s="15"/>
    </row>
    <row r="6" spans="1:8" x14ac:dyDescent="0.25">
      <c r="A6" s="2"/>
      <c r="B6" s="16" t="s">
        <v>1149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30" x14ac:dyDescent="0.25">
      <c r="A7" s="2"/>
      <c r="B7" s="16" t="s">
        <v>1150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25">
      <c r="A12" s="2"/>
      <c r="B12" s="10" t="s">
        <v>1155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25">
      <c r="A13" s="1"/>
      <c r="B13" s="11"/>
      <c r="C13" s="11"/>
      <c r="D13" s="11"/>
      <c r="E13" s="11"/>
      <c r="F13" s="11"/>
      <c r="G13" s="1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92"/>
      <c r="C15" s="88"/>
      <c r="D15" s="88"/>
      <c r="E15" s="88"/>
      <c r="F15" s="88"/>
      <c r="G15" s="88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409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x14ac:dyDescent="0.25">
      <c r="A6" s="2"/>
      <c r="B6" s="16" t="s">
        <v>1156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30" x14ac:dyDescent="0.25">
      <c r="A7" s="2"/>
      <c r="B7" s="16" t="s">
        <v>1157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25">
      <c r="A12" s="2"/>
      <c r="B12" s="10" t="s">
        <v>1158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89" t="s">
        <v>410</v>
      </c>
      <c r="C3" s="88"/>
      <c r="D3" s="88"/>
      <c r="E3" s="88"/>
      <c r="F3" s="88"/>
      <c r="G3" s="88"/>
      <c r="H3" s="88"/>
      <c r="I3" s="88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ht="30" x14ac:dyDescent="0.25">
      <c r="A6" s="2"/>
      <c r="B6" s="16" t="s">
        <v>1157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25">
      <c r="A7" s="2"/>
      <c r="B7" s="24" t="s">
        <v>1151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25">
      <c r="A8" s="2"/>
      <c r="B8" s="24" t="s">
        <v>1152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25">
      <c r="A9" s="2"/>
      <c r="B9" s="24" t="s">
        <v>1153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25">
      <c r="A10" s="2"/>
      <c r="B10" s="24" t="s">
        <v>1154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25">
      <c r="A11" s="2"/>
      <c r="B11" s="16" t="s">
        <v>1159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25">
      <c r="A12" s="2"/>
      <c r="B12" s="10" t="s">
        <v>1160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92"/>
      <c r="C15" s="88"/>
      <c r="D15" s="88"/>
      <c r="E15" s="88"/>
      <c r="F15" s="88"/>
      <c r="G15" s="88"/>
      <c r="H15" s="88"/>
      <c r="I15" s="88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411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5">
      <c r="A5" s="2"/>
      <c r="B5" s="93"/>
      <c r="C5" s="95" t="s">
        <v>1169</v>
      </c>
      <c r="D5" s="96"/>
      <c r="E5" s="96"/>
      <c r="F5" s="96"/>
      <c r="G5" s="95" t="s">
        <v>1171</v>
      </c>
      <c r="H5" s="96"/>
      <c r="I5" s="96"/>
      <c r="J5" s="96"/>
      <c r="K5" s="15"/>
    </row>
    <row r="6" spans="1:11" ht="45" x14ac:dyDescent="0.25">
      <c r="A6" s="2"/>
      <c r="B6" s="94"/>
      <c r="C6" s="4" t="s">
        <v>527</v>
      </c>
      <c r="D6" s="4" t="s">
        <v>496</v>
      </c>
      <c r="E6" s="4" t="s">
        <v>497</v>
      </c>
      <c r="F6" s="4" t="s">
        <v>1170</v>
      </c>
      <c r="G6" s="4" t="s">
        <v>527</v>
      </c>
      <c r="H6" s="4" t="s">
        <v>496</v>
      </c>
      <c r="I6" s="4" t="s">
        <v>497</v>
      </c>
      <c r="J6" s="4" t="s">
        <v>1172</v>
      </c>
      <c r="K6" s="15"/>
    </row>
    <row r="7" spans="1:11" x14ac:dyDescent="0.25">
      <c r="A7" s="2"/>
      <c r="B7" s="5" t="s">
        <v>1161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25">
      <c r="A8" s="2"/>
      <c r="B8" s="18" t="s">
        <v>1162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25">
      <c r="A10" s="2"/>
      <c r="B10" s="7" t="s">
        <v>645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25">
      <c r="A11" s="2"/>
      <c r="B11" s="18" t="s">
        <v>1163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25">
      <c r="A13" s="2"/>
      <c r="B13" s="7" t="s">
        <v>645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25">
      <c r="A14" s="2"/>
      <c r="B14" s="18" t="s">
        <v>1164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25">
      <c r="A16" s="2"/>
      <c r="B16" s="7" t="s">
        <v>645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25">
      <c r="A17" s="2"/>
      <c r="B17" s="18" t="s">
        <v>1165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25">
      <c r="A19" s="2"/>
      <c r="B19" s="7" t="s">
        <v>645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25">
      <c r="A20" s="2"/>
      <c r="B20" s="18" t="s">
        <v>1166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25">
      <c r="A22" s="2"/>
      <c r="B22" s="7" t="s">
        <v>645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25">
      <c r="A23" s="2"/>
      <c r="B23" s="18" t="s">
        <v>1167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25">
      <c r="A25" s="2"/>
      <c r="B25" s="7" t="s">
        <v>645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25">
      <c r="A26" s="2"/>
      <c r="B26" s="5" t="s">
        <v>1168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25">
      <c r="A27" s="2"/>
      <c r="B27" s="18" t="s">
        <v>645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25">
      <c r="A28" s="2"/>
      <c r="B28" s="18" t="s">
        <v>645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25">
      <c r="A30" s="1"/>
      <c r="B30" s="17" t="s">
        <v>502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25">
      <c r="A31" s="2"/>
      <c r="B31" s="92"/>
      <c r="C31" s="88"/>
      <c r="D31" s="88"/>
      <c r="E31" s="88"/>
      <c r="F31" s="88"/>
      <c r="G31" s="88"/>
      <c r="H31" s="88"/>
      <c r="I31" s="88"/>
      <c r="J31" s="88"/>
      <c r="K31" s="15"/>
    </row>
    <row r="32" spans="1:11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412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1182</v>
      </c>
      <c r="K5" s="15"/>
    </row>
    <row r="6" spans="1:11" x14ac:dyDescent="0.25">
      <c r="A6" s="2"/>
      <c r="B6" s="5" t="s">
        <v>1161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25">
      <c r="A7" s="2"/>
      <c r="B7" s="18" t="s">
        <v>1162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25">
      <c r="A10" s="2"/>
      <c r="B10" s="18" t="s">
        <v>1163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25">
      <c r="A13" s="2"/>
      <c r="B13" s="18" t="s">
        <v>1164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25">
      <c r="A16" s="2"/>
      <c r="B16" s="18" t="s">
        <v>1165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25">
      <c r="A19" s="2"/>
      <c r="B19" s="18" t="s">
        <v>1173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25">
      <c r="A22" s="2"/>
      <c r="B22" s="18" t="s">
        <v>1174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25">
      <c r="A25" s="2"/>
      <c r="B25" s="5" t="s">
        <v>1168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258</v>
      </c>
      <c r="C2" s="23"/>
      <c r="D2" s="23"/>
      <c r="E2" s="1"/>
    </row>
    <row r="3" spans="1:5" x14ac:dyDescent="0.25">
      <c r="A3" s="1"/>
      <c r="B3" s="89" t="s">
        <v>413</v>
      </c>
      <c r="C3" s="88"/>
      <c r="D3" s="88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24" t="s">
        <v>1183</v>
      </c>
      <c r="C6" s="14">
        <v>0</v>
      </c>
      <c r="D6" s="14">
        <v>0</v>
      </c>
      <c r="E6" s="15"/>
    </row>
    <row r="7" spans="1:5" x14ac:dyDescent="0.25">
      <c r="A7" s="2"/>
      <c r="B7" s="24" t="s">
        <v>1184</v>
      </c>
      <c r="C7" s="14">
        <v>0</v>
      </c>
      <c r="D7" s="14">
        <v>0</v>
      </c>
      <c r="E7" s="15"/>
    </row>
    <row r="8" spans="1:5" x14ac:dyDescent="0.25">
      <c r="A8" s="2"/>
      <c r="B8" s="24" t="s">
        <v>824</v>
      </c>
      <c r="C8" s="14">
        <v>0</v>
      </c>
      <c r="D8" s="14">
        <v>0</v>
      </c>
      <c r="E8" s="15"/>
    </row>
    <row r="9" spans="1:5" x14ac:dyDescent="0.25">
      <c r="A9" s="2"/>
      <c r="B9" s="24" t="s">
        <v>823</v>
      </c>
      <c r="C9" s="14">
        <v>0</v>
      </c>
      <c r="D9" s="14">
        <v>0</v>
      </c>
      <c r="E9" s="15"/>
    </row>
    <row r="10" spans="1:5" x14ac:dyDescent="0.25">
      <c r="A10" s="2"/>
      <c r="B10" s="24" t="s">
        <v>1185</v>
      </c>
      <c r="C10" s="14">
        <v>0</v>
      </c>
      <c r="D10" s="14">
        <v>0</v>
      </c>
      <c r="E10" s="15"/>
    </row>
    <row r="11" spans="1:5" x14ac:dyDescent="0.25">
      <c r="A11" s="2"/>
      <c r="B11" s="10" t="s">
        <v>757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92"/>
      <c r="C14" s="88"/>
      <c r="D14" s="88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5" x14ac:dyDescent="0.25"/>
  <cols>
    <col min="1" max="1" width="2.7109375" customWidth="1"/>
    <col min="2" max="2" width="63.855468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259</v>
      </c>
      <c r="C2" s="23"/>
      <c r="D2" s="23"/>
      <c r="E2" s="23"/>
      <c r="F2" s="23"/>
      <c r="G2" s="1"/>
    </row>
    <row r="3" spans="1:7" x14ac:dyDescent="0.25">
      <c r="A3" s="1"/>
      <c r="B3" s="89" t="s">
        <v>414</v>
      </c>
      <c r="C3" s="88"/>
      <c r="D3" s="88"/>
      <c r="E3" s="88"/>
      <c r="F3" s="88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/>
      <c r="C5" s="4" t="s">
        <v>1200</v>
      </c>
      <c r="D5" s="4" t="s">
        <v>1201</v>
      </c>
      <c r="E5" s="4" t="s">
        <v>1202</v>
      </c>
      <c r="F5" s="4" t="s">
        <v>1203</v>
      </c>
      <c r="G5" s="15"/>
    </row>
    <row r="6" spans="1:7" x14ac:dyDescent="0.25">
      <c r="A6" s="2"/>
      <c r="B6" s="5" t="s">
        <v>7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25">
      <c r="A7" s="2"/>
      <c r="B7" s="6" t="s">
        <v>1186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25">
      <c r="A8" s="2"/>
      <c r="B8" s="18" t="s">
        <v>1187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25">
      <c r="A9" s="2"/>
      <c r="B9" s="18" t="s">
        <v>1188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25">
      <c r="A10" s="2"/>
      <c r="B10" s="7" t="s">
        <v>1189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25">
      <c r="A11" s="2"/>
      <c r="B11" s="7" t="s">
        <v>1190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25">
      <c r="A12" s="2"/>
      <c r="B12" s="7" t="s">
        <v>1191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25">
      <c r="A13" s="2"/>
      <c r="B13" s="7" t="s">
        <v>1192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25">
      <c r="A14" s="2"/>
      <c r="B14" s="7" t="s">
        <v>1193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25">
      <c r="A15" s="2"/>
      <c r="B15" s="7" t="s">
        <v>1194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25">
      <c r="A16" s="2"/>
      <c r="B16" s="6" t="s">
        <v>1195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25">
      <c r="A17" s="2"/>
      <c r="B17" s="18" t="s">
        <v>1187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25">
      <c r="A18" s="2"/>
      <c r="B18" s="18" t="s">
        <v>1188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25">
      <c r="A19" s="2"/>
      <c r="B19" s="7" t="s">
        <v>1189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25">
      <c r="A20" s="2"/>
      <c r="B20" s="7" t="s">
        <v>1190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25">
      <c r="A21" s="2"/>
      <c r="B21" s="7" t="s">
        <v>1191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25">
      <c r="A22" s="2"/>
      <c r="B22" s="7" t="s">
        <v>1192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25">
      <c r="A23" s="2"/>
      <c r="B23" s="7" t="s">
        <v>1193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25">
      <c r="A24" s="2"/>
      <c r="B24" s="7" t="s">
        <v>1194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25">
      <c r="A25" s="2"/>
      <c r="B25" s="6" t="s">
        <v>13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25">
      <c r="A26" s="2"/>
      <c r="B26" s="18" t="s">
        <v>1187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25">
      <c r="A27" s="2"/>
      <c r="B27" s="18" t="s">
        <v>1188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25">
      <c r="A28" s="2"/>
      <c r="B28" s="7" t="s">
        <v>1189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25">
      <c r="A29" s="2"/>
      <c r="B29" s="7" t="s">
        <v>1190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25">
      <c r="A30" s="2"/>
      <c r="B30" s="7" t="s">
        <v>1191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25">
      <c r="A31" s="2"/>
      <c r="B31" s="7" t="s">
        <v>1192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25">
      <c r="A32" s="2"/>
      <c r="B32" s="7" t="s">
        <v>1193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25">
      <c r="A33" s="2"/>
      <c r="B33" s="7" t="s">
        <v>1194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25">
      <c r="A34" s="2"/>
      <c r="B34" s="5" t="s">
        <v>1196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25">
      <c r="A35" s="2"/>
      <c r="B35" s="6" t="s">
        <v>1186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25">
      <c r="A36" s="2"/>
      <c r="B36" s="18" t="s">
        <v>1187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25">
      <c r="A37" s="2"/>
      <c r="B37" s="18" t="s">
        <v>1188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25">
      <c r="A38" s="2"/>
      <c r="B38" s="7" t="s">
        <v>1189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25">
      <c r="A39" s="2"/>
      <c r="B39" s="7" t="s">
        <v>1190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25">
      <c r="A40" s="2"/>
      <c r="B40" s="7" t="s">
        <v>1191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25">
      <c r="A41" s="2"/>
      <c r="B41" s="7" t="s">
        <v>1192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25">
      <c r="A42" s="2"/>
      <c r="B42" s="7" t="s">
        <v>1193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25">
      <c r="A43" s="2"/>
      <c r="B43" s="7" t="s">
        <v>1194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25">
      <c r="A44" s="2"/>
      <c r="B44" s="6" t="s">
        <v>1195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25">
      <c r="A45" s="2"/>
      <c r="B45" s="18" t="s">
        <v>1187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25">
      <c r="A46" s="2"/>
      <c r="B46" s="18" t="s">
        <v>1188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25">
      <c r="A47" s="2"/>
      <c r="B47" s="7" t="s">
        <v>1189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25">
      <c r="A48" s="2"/>
      <c r="B48" s="7" t="s">
        <v>1190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25">
      <c r="A49" s="2"/>
      <c r="B49" s="7" t="s">
        <v>1191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25">
      <c r="A50" s="2"/>
      <c r="B50" s="7" t="s">
        <v>1192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25">
      <c r="A51" s="2"/>
      <c r="B51" s="7" t="s">
        <v>1193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25">
      <c r="A52" s="2"/>
      <c r="B52" s="7" t="s">
        <v>1194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25">
      <c r="A53" s="2"/>
      <c r="B53" s="6" t="s">
        <v>1197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25">
      <c r="A54" s="2"/>
      <c r="B54" s="18" t="s">
        <v>1187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25">
      <c r="A55" s="2"/>
      <c r="B55" s="18" t="s">
        <v>1188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25">
      <c r="A56" s="2"/>
      <c r="B56" s="7" t="s">
        <v>1189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25">
      <c r="A57" s="2"/>
      <c r="B57" s="7" t="s">
        <v>1190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25">
      <c r="A58" s="2"/>
      <c r="B58" s="7" t="s">
        <v>1191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25">
      <c r="A59" s="2"/>
      <c r="B59" s="7" t="s">
        <v>1192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25">
      <c r="A60" s="2"/>
      <c r="B60" s="7" t="s">
        <v>1193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25">
      <c r="A61" s="2"/>
      <c r="B61" s="7" t="s">
        <v>1194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25">
      <c r="A62" s="2"/>
      <c r="B62" s="6" t="s">
        <v>1198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25">
      <c r="A63" s="2"/>
      <c r="B63" s="18" t="s">
        <v>1187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25">
      <c r="A64" s="2"/>
      <c r="B64" s="18" t="s">
        <v>1188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25">
      <c r="A65" s="2"/>
      <c r="B65" s="7" t="s">
        <v>1189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25">
      <c r="A66" s="2"/>
      <c r="B66" s="7" t="s">
        <v>1190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25">
      <c r="A67" s="2"/>
      <c r="B67" s="7" t="s">
        <v>1191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25">
      <c r="A68" s="2"/>
      <c r="B68" s="7" t="s">
        <v>1192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25">
      <c r="A69" s="2"/>
      <c r="B69" s="7" t="s">
        <v>1193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25">
      <c r="A70" s="2"/>
      <c r="B70" s="7" t="s">
        <v>1194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25">
      <c r="A71" s="2"/>
      <c r="B71" s="6" t="s">
        <v>1199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25">
      <c r="A72" s="2"/>
      <c r="B72" s="18" t="s">
        <v>1187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25">
      <c r="A73" s="2"/>
      <c r="B73" s="18" t="s">
        <v>1188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25">
      <c r="A74" s="2"/>
      <c r="B74" s="7" t="s">
        <v>1189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25">
      <c r="A75" s="2"/>
      <c r="B75" s="7" t="s">
        <v>1190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25">
      <c r="A76" s="2"/>
      <c r="B76" s="7" t="s">
        <v>1191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25">
      <c r="A77" s="2"/>
      <c r="B77" s="7" t="s">
        <v>1192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25">
      <c r="A78" s="2"/>
      <c r="B78" s="7" t="s">
        <v>1193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25">
      <c r="A79" s="2"/>
      <c r="B79" s="7" t="s">
        <v>1194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25">
      <c r="A80" s="1"/>
      <c r="B80" s="11"/>
      <c r="C80" s="11"/>
      <c r="D80" s="11"/>
      <c r="E80" s="11"/>
      <c r="F80" s="11"/>
      <c r="G80" s="1"/>
    </row>
    <row r="81" spans="1:7" x14ac:dyDescent="0.25">
      <c r="A81" s="1"/>
      <c r="B81" s="17" t="s">
        <v>502</v>
      </c>
      <c r="C81" s="17"/>
      <c r="D81" s="17"/>
      <c r="E81" s="17"/>
      <c r="F81" s="17"/>
      <c r="G81" s="1"/>
    </row>
    <row r="82" spans="1:7" x14ac:dyDescent="0.25">
      <c r="A82" s="2"/>
      <c r="B82" s="92"/>
      <c r="C82" s="88"/>
      <c r="D82" s="88"/>
      <c r="E82" s="88"/>
      <c r="F82" s="88"/>
      <c r="G82" s="15"/>
    </row>
    <row r="83" spans="1:7" x14ac:dyDescent="0.25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260</v>
      </c>
      <c r="C2" s="23"/>
      <c r="D2" s="23"/>
      <c r="E2" s="23"/>
      <c r="F2" s="1"/>
    </row>
    <row r="3" spans="1:6" x14ac:dyDescent="0.25">
      <c r="A3" s="1"/>
      <c r="B3" s="89" t="s">
        <v>415</v>
      </c>
      <c r="C3" s="88"/>
      <c r="D3" s="88"/>
      <c r="E3" s="88"/>
      <c r="F3" s="1"/>
    </row>
    <row r="4" spans="1:6" x14ac:dyDescent="0.25">
      <c r="A4" s="1"/>
      <c r="B4" s="3"/>
      <c r="C4" s="3"/>
      <c r="D4" s="3"/>
      <c r="E4" s="3"/>
      <c r="F4" s="1"/>
    </row>
    <row r="5" spans="1:6" ht="45" x14ac:dyDescent="0.25">
      <c r="A5" s="2"/>
      <c r="B5" s="4"/>
      <c r="C5" s="4" t="s">
        <v>1200</v>
      </c>
      <c r="D5" s="4" t="s">
        <v>1202</v>
      </c>
      <c r="E5" s="4" t="s">
        <v>1203</v>
      </c>
      <c r="F5" s="15"/>
    </row>
    <row r="6" spans="1:6" x14ac:dyDescent="0.25">
      <c r="A6" s="2"/>
      <c r="B6" s="5" t="s">
        <v>1204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25">
      <c r="A7" s="2"/>
      <c r="B7" s="18" t="s">
        <v>1205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25">
      <c r="A8" s="2"/>
      <c r="B8" s="18" t="s">
        <v>1206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25">
      <c r="A9" s="2"/>
      <c r="B9" s="18" t="s">
        <v>1207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25">
      <c r="A10" s="2"/>
      <c r="B10" s="18" t="s">
        <v>1208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25">
      <c r="A11" s="2"/>
      <c r="B11" s="18" t="s">
        <v>1209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25">
      <c r="A12" s="2"/>
      <c r="B12" s="18" t="s">
        <v>1210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25">
      <c r="A13" s="2"/>
      <c r="B13" s="5" t="s">
        <v>1211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25">
      <c r="A14" s="2"/>
      <c r="B14" s="18" t="s">
        <v>1205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25">
      <c r="A15" s="2"/>
      <c r="B15" s="18" t="s">
        <v>1206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25">
      <c r="A16" s="2"/>
      <c r="B16" s="18" t="s">
        <v>1207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25">
      <c r="A17" s="2"/>
      <c r="B17" s="18" t="s">
        <v>1208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25">
      <c r="A18" s="2"/>
      <c r="B18" s="18" t="s">
        <v>1209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25">
      <c r="A19" s="2"/>
      <c r="B19" s="18" t="s">
        <v>1210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25">
      <c r="A20" s="2"/>
      <c r="B20" s="5" t="s">
        <v>1212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25">
      <c r="A21" s="2"/>
      <c r="B21" s="18" t="s">
        <v>1205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25">
      <c r="A22" s="2"/>
      <c r="B22" s="18" t="s">
        <v>1206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25">
      <c r="A23" s="2"/>
      <c r="B23" s="18" t="s">
        <v>1207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25">
      <c r="A24" s="2"/>
      <c r="B24" s="18" t="s">
        <v>1208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25">
      <c r="A25" s="2"/>
      <c r="B25" s="18" t="s">
        <v>1209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25">
      <c r="A26" s="2"/>
      <c r="B26" s="18" t="s">
        <v>1210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25">
      <c r="A27" s="2"/>
      <c r="B27" s="10" t="s">
        <v>1213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25">
      <c r="A28" s="1"/>
      <c r="B28" s="11"/>
      <c r="C28" s="11"/>
      <c r="D28" s="11"/>
      <c r="E28" s="11"/>
      <c r="F28" s="1"/>
    </row>
    <row r="29" spans="1:6" x14ac:dyDescent="0.25">
      <c r="A29" s="1"/>
      <c r="B29" s="17" t="s">
        <v>502</v>
      </c>
      <c r="C29" s="17"/>
      <c r="D29" s="17"/>
      <c r="E29" s="17"/>
      <c r="F29" s="1"/>
    </row>
    <row r="30" spans="1:6" x14ac:dyDescent="0.25">
      <c r="A30" s="2"/>
      <c r="B30" s="92"/>
      <c r="C30" s="88"/>
      <c r="D30" s="88"/>
      <c r="E30" s="88"/>
      <c r="F30" s="15"/>
    </row>
    <row r="31" spans="1:6" x14ac:dyDescent="0.25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261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89" t="s">
        <v>416</v>
      </c>
      <c r="C3" s="88"/>
      <c r="D3" s="88"/>
      <c r="E3" s="88"/>
      <c r="F3" s="88"/>
      <c r="G3" s="88"/>
      <c r="H3" s="88"/>
      <c r="I3" s="88"/>
      <c r="J3" s="88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1214</v>
      </c>
      <c r="K5" s="15"/>
    </row>
    <row r="6" spans="1:11" x14ac:dyDescent="0.25">
      <c r="A6" s="2"/>
      <c r="B6" s="5" t="s">
        <v>1161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25">
      <c r="A7" s="2"/>
      <c r="B7" s="18" t="s">
        <v>1162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25">
      <c r="A10" s="2"/>
      <c r="B10" s="18" t="s">
        <v>1163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25">
      <c r="A13" s="2"/>
      <c r="B13" s="18" t="s">
        <v>1164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25">
      <c r="A16" s="2"/>
      <c r="B16" s="18" t="s">
        <v>1165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25">
      <c r="A19" s="2"/>
      <c r="B19" s="18" t="s">
        <v>1173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25">
      <c r="A22" s="2"/>
      <c r="B22" s="18" t="s">
        <v>1174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25">
      <c r="A25" s="2"/>
      <c r="B25" s="5" t="s">
        <v>1168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92"/>
      <c r="C30" s="88"/>
      <c r="D30" s="88"/>
      <c r="E30" s="88"/>
      <c r="F30" s="88"/>
      <c r="G30" s="88"/>
      <c r="H30" s="88"/>
      <c r="I30" s="88"/>
      <c r="J30" s="88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171</vt:i4>
      </vt:variant>
      <vt:variant>
        <vt:lpstr>Nazwane zakresy</vt:lpstr>
      </vt:variant>
      <vt:variant>
        <vt:i4>2</vt:i4>
      </vt:variant>
    </vt:vector>
  </HeadingPairs>
  <TitlesOfParts>
    <vt:vector size="173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Basia</cp:lastModifiedBy>
  <cp:lastPrinted>2021-05-05T12:50:50Z</cp:lastPrinted>
  <dcterms:created xsi:type="dcterms:W3CDTF">2016-06-28T13:34:55Z</dcterms:created>
  <dcterms:modified xsi:type="dcterms:W3CDTF">2024-02-29T12:46:08Z</dcterms:modified>
</cp:coreProperties>
</file>